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KV REWARI\XII RESULT 2020-21\"/>
    </mc:Choice>
  </mc:AlternateContent>
  <xr:revisionPtr revIDLastSave="0" documentId="13_ncr:1_{C7B4FE2E-0022-4FBF-A33F-320B342B95AE}" xr6:coauthVersionLast="36" xr6:coauthVersionMax="36" xr10:uidLastSave="{00000000-0000-0000-0000-000000000000}"/>
  <bookViews>
    <workbookView xWindow="0" yWindow="0" windowWidth="19200" windowHeight="6945" firstSheet="3" activeTab="6" xr2:uid="{00000000-000D-0000-FFFF-FFFF00000000}"/>
  </bookViews>
  <sheets>
    <sheet name="XII C MARKS" sheetId="4" r:id="rId1"/>
    <sheet name="XII B MARKS" sheetId="5" r:id="rId2"/>
    <sheet name="XII A MARKS" sheetId="6" r:id="rId3"/>
    <sheet name="XII PI" sheetId="11" r:id="rId4"/>
    <sheet name="RESULT ANALYSIS XII" sheetId="7" r:id="rId5"/>
    <sheet name="X MARKS" sheetId="8" r:id="rId6"/>
    <sheet name="X PI" sheetId="10" r:id="rId7"/>
    <sheet name="RESULT ANALYSIS X" sheetId="9" r:id="rId8"/>
    <sheet name="PI ALL" sheetId="12" r:id="rId9"/>
  </sheets>
  <calcPr calcId="191029"/>
</workbook>
</file>

<file path=xl/calcChain.xml><?xml version="1.0" encoding="utf-8"?>
<calcChain xmlns="http://schemas.openxmlformats.org/spreadsheetml/2006/main">
  <c r="L33" i="11" l="1"/>
  <c r="K31" i="11"/>
  <c r="C31" i="11"/>
  <c r="D31" i="11"/>
  <c r="E31" i="11"/>
  <c r="F31" i="11"/>
  <c r="G31" i="11"/>
  <c r="H31" i="11"/>
  <c r="I31" i="11"/>
  <c r="J31" i="11"/>
  <c r="B31" i="11"/>
  <c r="K21" i="11"/>
  <c r="C21" i="11"/>
  <c r="D21" i="11"/>
  <c r="E21" i="11"/>
  <c r="F21" i="11"/>
  <c r="G21" i="11"/>
  <c r="H21" i="11"/>
  <c r="I21" i="11"/>
  <c r="J21" i="11"/>
  <c r="B21" i="11"/>
  <c r="K10" i="11"/>
  <c r="C10" i="11"/>
  <c r="D10" i="11"/>
  <c r="E10" i="11"/>
  <c r="F10" i="11"/>
  <c r="G10" i="11"/>
  <c r="H10" i="11"/>
  <c r="I10" i="11"/>
  <c r="J10" i="11"/>
  <c r="B10" i="11"/>
  <c r="C33" i="11" l="1"/>
  <c r="D33" i="11"/>
  <c r="E33" i="11"/>
  <c r="F33" i="11"/>
  <c r="G33" i="11"/>
  <c r="H33" i="11"/>
  <c r="I33" i="11"/>
  <c r="J33" i="11"/>
  <c r="K33" i="11"/>
  <c r="B33" i="11"/>
  <c r="L31" i="11"/>
  <c r="L21" i="11"/>
  <c r="L4" i="11"/>
  <c r="L5" i="11"/>
  <c r="L6" i="11"/>
  <c r="L7" i="11"/>
  <c r="L8" i="11"/>
  <c r="L9" i="11"/>
  <c r="L13" i="11"/>
  <c r="L14" i="11"/>
  <c r="L15" i="11"/>
  <c r="L16" i="11"/>
  <c r="L17" i="11"/>
  <c r="L18" i="11"/>
  <c r="L19" i="11"/>
  <c r="L20" i="11"/>
  <c r="L24" i="11"/>
  <c r="L25" i="11"/>
  <c r="L26" i="11"/>
  <c r="L27" i="11"/>
  <c r="L28" i="11"/>
  <c r="L29" i="11"/>
  <c r="L30" i="11"/>
  <c r="L3" i="11"/>
  <c r="C21" i="10"/>
  <c r="D21" i="10"/>
  <c r="E21" i="10"/>
  <c r="F21" i="10"/>
  <c r="G21" i="10"/>
  <c r="H21" i="10"/>
  <c r="I21" i="10"/>
  <c r="J21" i="10"/>
  <c r="K21" i="10"/>
  <c r="B21" i="10"/>
  <c r="M13" i="10"/>
  <c r="B19" i="10"/>
  <c r="C19" i="10"/>
  <c r="D19" i="10"/>
  <c r="E19" i="10"/>
  <c r="F19" i="10"/>
  <c r="G19" i="10"/>
  <c r="H19" i="10"/>
  <c r="I19" i="10"/>
  <c r="J19" i="10"/>
  <c r="M5" i="10"/>
  <c r="L18" i="10"/>
  <c r="L17" i="10"/>
  <c r="K16" i="10"/>
  <c r="L16" i="10" s="1"/>
  <c r="L15" i="10"/>
  <c r="L14" i="10"/>
  <c r="L13" i="10"/>
  <c r="K10" i="10"/>
  <c r="J10" i="10"/>
  <c r="I10" i="10"/>
  <c r="H10" i="10"/>
  <c r="G10" i="10"/>
  <c r="F10" i="10"/>
  <c r="E10" i="10"/>
  <c r="D10" i="10"/>
  <c r="C10" i="10"/>
  <c r="B10" i="10"/>
  <c r="L9" i="10"/>
  <c r="K8" i="10"/>
  <c r="L8" i="10" s="1"/>
  <c r="L7" i="10"/>
  <c r="L6" i="10"/>
  <c r="L5" i="10"/>
  <c r="N5" i="10" l="1"/>
  <c r="L10" i="10"/>
  <c r="L10" i="11"/>
  <c r="I20" i="9" l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6" i="9"/>
  <c r="J19" i="7" l="1"/>
  <c r="H42" i="6"/>
  <c r="H44" i="5"/>
  <c r="H31" i="4"/>
  <c r="H17" i="7" l="1"/>
  <c r="I7" i="7"/>
  <c r="H7" i="7"/>
  <c r="G7" i="7"/>
  <c r="I18" i="7"/>
  <c r="H18" i="7"/>
  <c r="G18" i="7"/>
  <c r="J18" i="7" s="1"/>
  <c r="I17" i="7"/>
  <c r="J17" i="7" s="1"/>
  <c r="J6" i="7"/>
  <c r="J7" i="7"/>
  <c r="J8" i="7"/>
  <c r="J9" i="7"/>
  <c r="J10" i="7"/>
  <c r="J11" i="7"/>
  <c r="J12" i="7"/>
  <c r="J13" i="7"/>
  <c r="J14" i="7"/>
  <c r="J15" i="7"/>
  <c r="J16" i="7"/>
  <c r="J5" i="7"/>
  <c r="K45" i="8" l="1"/>
  <c r="L45" i="8" s="1"/>
  <c r="K66" i="8"/>
  <c r="L66" i="8" s="1"/>
  <c r="K19" i="8"/>
  <c r="L19" i="8" s="1"/>
  <c r="K55" i="8"/>
  <c r="L55" i="8" s="1"/>
  <c r="K72" i="8"/>
  <c r="L72" i="8" s="1"/>
  <c r="K31" i="8"/>
  <c r="L31" i="8" s="1"/>
  <c r="K17" i="8"/>
  <c r="L17" i="8" s="1"/>
  <c r="K82" i="8"/>
  <c r="L82" i="8" s="1"/>
  <c r="K73" i="8"/>
  <c r="L73" i="8" s="1"/>
  <c r="K30" i="8"/>
  <c r="L30" i="8" s="1"/>
  <c r="K65" i="8"/>
  <c r="L65" i="8" s="1"/>
  <c r="K64" i="8"/>
  <c r="L64" i="8" s="1"/>
  <c r="K23" i="8"/>
  <c r="L23" i="8" s="1"/>
  <c r="K63" i="8"/>
  <c r="L63" i="8" s="1"/>
  <c r="K26" i="8"/>
  <c r="L26" i="8" s="1"/>
  <c r="K70" i="8"/>
  <c r="L70" i="8" s="1"/>
  <c r="K21" i="8"/>
  <c r="L21" i="8" s="1"/>
  <c r="K24" i="8"/>
  <c r="L24" i="8" s="1"/>
  <c r="K53" i="8"/>
  <c r="L53" i="8" s="1"/>
  <c r="K57" i="8"/>
  <c r="L57" i="8" s="1"/>
  <c r="K25" i="8"/>
  <c r="L25" i="8" s="1"/>
  <c r="K47" i="8"/>
  <c r="L47" i="8" s="1"/>
  <c r="K39" i="8"/>
  <c r="L39" i="8" s="1"/>
  <c r="K74" i="8"/>
  <c r="L74" i="8" s="1"/>
  <c r="K18" i="8"/>
  <c r="L18" i="8" s="1"/>
  <c r="K56" i="8"/>
  <c r="L56" i="8" s="1"/>
  <c r="K8" i="8"/>
  <c r="L8" i="8" s="1"/>
  <c r="K44" i="8"/>
  <c r="L44" i="8" s="1"/>
  <c r="K77" i="8"/>
  <c r="L77" i="8" s="1"/>
  <c r="K43" i="8"/>
  <c r="L43" i="8" s="1"/>
  <c r="K13" i="8"/>
  <c r="L13" i="8" s="1"/>
  <c r="K32" i="8"/>
  <c r="L32" i="8" s="1"/>
  <c r="K101" i="8"/>
  <c r="L101" i="8" s="1"/>
  <c r="K67" i="8"/>
  <c r="L67" i="8" s="1"/>
  <c r="K12" i="8"/>
  <c r="L12" i="8" s="1"/>
  <c r="K35" i="8"/>
  <c r="L35" i="8" s="1"/>
  <c r="K60" i="8"/>
  <c r="L60" i="8" s="1"/>
  <c r="K92" i="8"/>
  <c r="L92" i="8" s="1"/>
  <c r="K11" i="8"/>
  <c r="L11" i="8" s="1"/>
  <c r="K91" i="8"/>
  <c r="L91" i="8" s="1"/>
  <c r="K78" i="8"/>
  <c r="L78" i="8" s="1"/>
  <c r="K93" i="8"/>
  <c r="L93" i="8" s="1"/>
  <c r="K87" i="8"/>
  <c r="L87" i="8" s="1"/>
  <c r="K28" i="8"/>
  <c r="L28" i="8" s="1"/>
  <c r="K88" i="8"/>
  <c r="L88" i="8" s="1"/>
  <c r="K29" i="8"/>
  <c r="L29" i="8" s="1"/>
  <c r="K83" i="8"/>
  <c r="L83" i="8" s="1"/>
  <c r="K22" i="8"/>
  <c r="L22" i="8" s="1"/>
  <c r="K58" i="8"/>
  <c r="L58" i="8" s="1"/>
  <c r="K37" i="8"/>
  <c r="L37" i="8" s="1"/>
  <c r="K48" i="8"/>
  <c r="L48" i="8" s="1"/>
  <c r="K89" i="8"/>
  <c r="L89" i="8" s="1"/>
  <c r="K75" i="8"/>
  <c r="L75" i="8" s="1"/>
  <c r="K59" i="8"/>
  <c r="L59" i="8" s="1"/>
  <c r="K6" i="8"/>
  <c r="L6" i="8" s="1"/>
  <c r="K94" i="8"/>
  <c r="L94" i="8" s="1"/>
  <c r="K46" i="8"/>
  <c r="L46" i="8" s="1"/>
  <c r="K10" i="8"/>
  <c r="L10" i="8" s="1"/>
  <c r="K40" i="8"/>
  <c r="L40" i="8" s="1"/>
  <c r="K9" i="8"/>
  <c r="L9" i="8" s="1"/>
  <c r="K14" i="8"/>
  <c r="L14" i="8" s="1"/>
  <c r="K71" i="8"/>
  <c r="L71" i="8" s="1"/>
  <c r="K38" i="8"/>
  <c r="L38" i="8" s="1"/>
  <c r="K41" i="8"/>
  <c r="L41" i="8" s="1"/>
  <c r="K84" i="8"/>
  <c r="L84" i="8" s="1"/>
  <c r="K81" i="8"/>
  <c r="L81" i="8" s="1"/>
  <c r="K34" i="8"/>
  <c r="L34" i="8" s="1"/>
  <c r="K68" i="8"/>
  <c r="L68" i="8" s="1"/>
  <c r="K27" i="8"/>
  <c r="L27" i="8" s="1"/>
  <c r="K50" i="8"/>
  <c r="L50" i="8" s="1"/>
  <c r="K86" i="8"/>
  <c r="L86" i="8" s="1"/>
  <c r="K36" i="8"/>
  <c r="L36" i="8" s="1"/>
  <c r="K20" i="8"/>
  <c r="L20" i="8" s="1"/>
  <c r="K15" i="8"/>
  <c r="L15" i="8" s="1"/>
  <c r="K85" i="8"/>
  <c r="L85" i="8" s="1"/>
  <c r="K80" i="8"/>
  <c r="L80" i="8" s="1"/>
  <c r="K52" i="8"/>
  <c r="L52" i="8" s="1"/>
  <c r="K99" i="8"/>
  <c r="L99" i="8" s="1"/>
  <c r="K98" i="8"/>
  <c r="L98" i="8" s="1"/>
  <c r="K97" i="8"/>
  <c r="L97" i="8" s="1"/>
  <c r="K62" i="8"/>
  <c r="L62" i="8" s="1"/>
  <c r="K69" i="8"/>
  <c r="L69" i="8" s="1"/>
  <c r="K76" i="8"/>
  <c r="L76" i="8" s="1"/>
  <c r="K7" i="8"/>
  <c r="L7" i="8" s="1"/>
  <c r="K42" i="8"/>
  <c r="L42" i="8" s="1"/>
  <c r="K96" i="8"/>
  <c r="L96" i="8" s="1"/>
  <c r="K79" i="8"/>
  <c r="L79" i="8" s="1"/>
  <c r="K49" i="8"/>
  <c r="L49" i="8" s="1"/>
  <c r="K90" i="8"/>
  <c r="L90" i="8" s="1"/>
  <c r="K51" i="8"/>
  <c r="L51" i="8" s="1"/>
  <c r="K100" i="8"/>
  <c r="L100" i="8" s="1"/>
  <c r="K95" i="8"/>
  <c r="L95" i="8" s="1"/>
  <c r="K16" i="8"/>
  <c r="L16" i="8" s="1"/>
  <c r="K33" i="8"/>
  <c r="L33" i="8" s="1"/>
  <c r="K54" i="8"/>
  <c r="L54" i="8" s="1"/>
  <c r="K61" i="8"/>
  <c r="L61" i="8" s="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6" i="4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6" i="5"/>
  <c r="K18" i="6"/>
  <c r="K19" i="6"/>
  <c r="K28" i="6"/>
  <c r="K14" i="6"/>
  <c r="K11" i="6"/>
  <c r="K12" i="6"/>
  <c r="K7" i="6"/>
  <c r="K25" i="6"/>
  <c r="K36" i="6"/>
  <c r="K27" i="6"/>
  <c r="K6" i="6"/>
  <c r="K35" i="6"/>
  <c r="K5" i="6"/>
  <c r="K15" i="6"/>
  <c r="K23" i="6"/>
  <c r="K8" i="6"/>
  <c r="K29" i="6"/>
  <c r="K33" i="6"/>
  <c r="K16" i="6"/>
  <c r="K17" i="6"/>
  <c r="K21" i="6"/>
  <c r="K13" i="6"/>
  <c r="K20" i="6"/>
  <c r="K22" i="6"/>
  <c r="K24" i="6"/>
  <c r="K9" i="6"/>
  <c r="K37" i="6"/>
  <c r="K38" i="6"/>
  <c r="K31" i="6"/>
  <c r="K32" i="6"/>
  <c r="K30" i="6"/>
  <c r="K34" i="6"/>
  <c r="K10" i="6"/>
  <c r="K26" i="6"/>
</calcChain>
</file>

<file path=xl/sharedStrings.xml><?xml version="1.0" encoding="utf-8"?>
<sst xmlns="http://schemas.openxmlformats.org/spreadsheetml/2006/main" count="507" uniqueCount="350">
  <si>
    <t>AMAN YADAV</t>
  </si>
  <si>
    <t>DIGVESH</t>
  </si>
  <si>
    <t>MAYANK SAINI</t>
  </si>
  <si>
    <t>MOHAK</t>
  </si>
  <si>
    <t>AUM SAINI</t>
  </si>
  <si>
    <t>PRITAM</t>
  </si>
  <si>
    <t>RAHUL</t>
  </si>
  <si>
    <t>ROHIT KUMAR</t>
  </si>
  <si>
    <t>VISHAL SINGH</t>
  </si>
  <si>
    <t>VIVEK GUPTA</t>
  </si>
  <si>
    <t>DEEPIKA VEDI</t>
  </si>
  <si>
    <t>KAVITA</t>
  </si>
  <si>
    <t>PRIYA YADAV</t>
  </si>
  <si>
    <t>KASHISH</t>
  </si>
  <si>
    <t>PRIYANKA</t>
  </si>
  <si>
    <t>SWEETY KUMARI</t>
  </si>
  <si>
    <t>KOMAL YADAV</t>
  </si>
  <si>
    <t>ROLL NO</t>
  </si>
  <si>
    <t>NAME OF STUDENTS</t>
  </si>
  <si>
    <t>17704072</t>
  </si>
  <si>
    <t>17704073</t>
  </si>
  <si>
    <t>17704074</t>
  </si>
  <si>
    <t>KUNAL GURUB</t>
  </si>
  <si>
    <t>17704075</t>
  </si>
  <si>
    <t>17704076</t>
  </si>
  <si>
    <t>17704077</t>
  </si>
  <si>
    <t>GAURAV KUNDU</t>
  </si>
  <si>
    <t>17704078</t>
  </si>
  <si>
    <t>17704079</t>
  </si>
  <si>
    <t>17704080</t>
  </si>
  <si>
    <t>17704081</t>
  </si>
  <si>
    <t>17704082</t>
  </si>
  <si>
    <t>17704083</t>
  </si>
  <si>
    <t>17704084</t>
  </si>
  <si>
    <t>AASTHA</t>
  </si>
  <si>
    <t>17704085</t>
  </si>
  <si>
    <t>17704086</t>
  </si>
  <si>
    <t>17704087</t>
  </si>
  <si>
    <t>AANSU</t>
  </si>
  <si>
    <t>17704088</t>
  </si>
  <si>
    <t>17704089</t>
  </si>
  <si>
    <t>17704090</t>
  </si>
  <si>
    <t>17704091</t>
  </si>
  <si>
    <t>17704092</t>
  </si>
  <si>
    <t>SANJU DEVI</t>
  </si>
  <si>
    <t>17704093</t>
  </si>
  <si>
    <t>17704128</t>
  </si>
  <si>
    <t>ADITYA BUNDEL</t>
  </si>
  <si>
    <t>17704129</t>
  </si>
  <si>
    <t>ANSHUL</t>
  </si>
  <si>
    <t>17704130</t>
  </si>
  <si>
    <t>CHIRAG YADAV</t>
  </si>
  <si>
    <t>17704131</t>
  </si>
  <si>
    <t>HEMANT KUMAR LUHANIWAL</t>
  </si>
  <si>
    <t>17704132</t>
  </si>
  <si>
    <t>JATIN</t>
  </si>
  <si>
    <t>17704133</t>
  </si>
  <si>
    <t>MOHIT YADAV</t>
  </si>
  <si>
    <t>17704134</t>
  </si>
  <si>
    <t>MUKUL</t>
  </si>
  <si>
    <t>17704135</t>
  </si>
  <si>
    <t>NIKHILESH</t>
  </si>
  <si>
    <t>17704136</t>
  </si>
  <si>
    <t>SAPANA KUMARI MAURYA</t>
  </si>
  <si>
    <t>17704137</t>
  </si>
  <si>
    <t>SOURABH</t>
  </si>
  <si>
    <t>17704138</t>
  </si>
  <si>
    <t>VAIBHAV KUMAR</t>
  </si>
  <si>
    <t>17704139</t>
  </si>
  <si>
    <t>VIVEK LUHANIWAL</t>
  </si>
  <si>
    <t>17704140</t>
  </si>
  <si>
    <t>BHAWANA YADAV</t>
  </si>
  <si>
    <t>17704141</t>
  </si>
  <si>
    <t>DEEPAK</t>
  </si>
  <si>
    <t>17704142</t>
  </si>
  <si>
    <t>GULAB SINGH</t>
  </si>
  <si>
    <t>17704143</t>
  </si>
  <si>
    <t>KUNIKA BADLEYA</t>
  </si>
  <si>
    <t>17704144</t>
  </si>
  <si>
    <t>17704145</t>
  </si>
  <si>
    <t>RAVINA</t>
  </si>
  <si>
    <t>17704146</t>
  </si>
  <si>
    <t>SUMEET KUMAR</t>
  </si>
  <si>
    <t>17704147</t>
  </si>
  <si>
    <t>VIPIN KUMAR</t>
  </si>
  <si>
    <t>17704148</t>
  </si>
  <si>
    <t>ARTI</t>
  </si>
  <si>
    <t>17704149</t>
  </si>
  <si>
    <t>ANKIT KUMAR</t>
  </si>
  <si>
    <t>17704150</t>
  </si>
  <si>
    <t>KUMKUM</t>
  </si>
  <si>
    <t>17704151</t>
  </si>
  <si>
    <t>NEEHA</t>
  </si>
  <si>
    <t>17704152</t>
  </si>
  <si>
    <t>NITIKA KUMARI</t>
  </si>
  <si>
    <t>17704153</t>
  </si>
  <si>
    <t>PRAGATI</t>
  </si>
  <si>
    <t>17704154</t>
  </si>
  <si>
    <t>RITIK KUMAR</t>
  </si>
  <si>
    <t>17704155</t>
  </si>
  <si>
    <t>SHIVINDER YADAV</t>
  </si>
  <si>
    <t>17704156</t>
  </si>
  <si>
    <t>TANIKA</t>
  </si>
  <si>
    <t>17704157</t>
  </si>
  <si>
    <t>TANISHA</t>
  </si>
  <si>
    <t>17704158</t>
  </si>
  <si>
    <t>VIDHYA SEN</t>
  </si>
  <si>
    <t>17704159</t>
  </si>
  <si>
    <t>MANISH</t>
  </si>
  <si>
    <t>17704160</t>
  </si>
  <si>
    <t>NILESH KUMAR</t>
  </si>
  <si>
    <t>17704161</t>
  </si>
  <si>
    <t>KUSUMLATA</t>
  </si>
  <si>
    <t>17704162</t>
  </si>
  <si>
    <t>SHUBHAM YADAV</t>
  </si>
  <si>
    <t>NAME</t>
  </si>
  <si>
    <t>17704094</t>
  </si>
  <si>
    <t>VENEET SHARMA</t>
  </si>
  <si>
    <t>17704095</t>
  </si>
  <si>
    <t>VAIBHAV VASHISTHA</t>
  </si>
  <si>
    <t>17704096</t>
  </si>
  <si>
    <t>SNEHA</t>
  </si>
  <si>
    <t>17704097</t>
  </si>
  <si>
    <t>RAVEENA VEDI</t>
  </si>
  <si>
    <t>17704098</t>
  </si>
  <si>
    <t>RIYA</t>
  </si>
  <si>
    <t>17704099</t>
  </si>
  <si>
    <t>RAJANI YADAV</t>
  </si>
  <si>
    <t>17704100</t>
  </si>
  <si>
    <t>PUSHPANJALI</t>
  </si>
  <si>
    <t>17704101</t>
  </si>
  <si>
    <t>MEGHA</t>
  </si>
  <si>
    <t>17704102</t>
  </si>
  <si>
    <t>HIMANSHU</t>
  </si>
  <si>
    <t>17704103</t>
  </si>
  <si>
    <t>HEMANT</t>
  </si>
  <si>
    <t>17704104</t>
  </si>
  <si>
    <t>GAURAV</t>
  </si>
  <si>
    <t>17704105</t>
  </si>
  <si>
    <t>BISHVENDER</t>
  </si>
  <si>
    <t>17704106</t>
  </si>
  <si>
    <t>BHAWNA KANWAR</t>
  </si>
  <si>
    <t>17704107</t>
  </si>
  <si>
    <t>POOJA YADAV</t>
  </si>
  <si>
    <t>17704108</t>
  </si>
  <si>
    <t>NITIKA</t>
  </si>
  <si>
    <t>17704109</t>
  </si>
  <si>
    <t>KARISHMA</t>
  </si>
  <si>
    <t>17704110</t>
  </si>
  <si>
    <t>ANJALI</t>
  </si>
  <si>
    <t>17704111</t>
  </si>
  <si>
    <t>APURV</t>
  </si>
  <si>
    <t>17704112</t>
  </si>
  <si>
    <t>PUNIT</t>
  </si>
  <si>
    <t>17704113</t>
  </si>
  <si>
    <t>VISHAL</t>
  </si>
  <si>
    <t>17704114</t>
  </si>
  <si>
    <t>SAHIL</t>
  </si>
  <si>
    <t>17704115</t>
  </si>
  <si>
    <t>MANALI CHAUHAN</t>
  </si>
  <si>
    <t>17704116</t>
  </si>
  <si>
    <t>SHIVANI</t>
  </si>
  <si>
    <t>17704117</t>
  </si>
  <si>
    <t>17704118</t>
  </si>
  <si>
    <t>SUNIL</t>
  </si>
  <si>
    <t>17704119</t>
  </si>
  <si>
    <t>DEVENDER SINGH</t>
  </si>
  <si>
    <t>17704120</t>
  </si>
  <si>
    <t>CHIRAG DAGAR</t>
  </si>
  <si>
    <t>17704121</t>
  </si>
  <si>
    <t>SURENDER KUMAR</t>
  </si>
  <si>
    <t>17704122</t>
  </si>
  <si>
    <t>AZAD</t>
  </si>
  <si>
    <t>17704123</t>
  </si>
  <si>
    <t>REETA KUMARI</t>
  </si>
  <si>
    <t>17704124</t>
  </si>
  <si>
    <t>MOHIT KUMAR</t>
  </si>
  <si>
    <t>17704125</t>
  </si>
  <si>
    <t>TUSHAR</t>
  </si>
  <si>
    <t>17704126</t>
  </si>
  <si>
    <t>KULDEEP</t>
  </si>
  <si>
    <t>17704127</t>
  </si>
  <si>
    <t>JYOTI</t>
  </si>
  <si>
    <t>ENGLISH</t>
  </si>
  <si>
    <t>HINDI</t>
  </si>
  <si>
    <t>MATHS</t>
  </si>
  <si>
    <t>PHE</t>
  </si>
  <si>
    <t>HISTORY</t>
  </si>
  <si>
    <t>POL SC</t>
  </si>
  <si>
    <t>GEO</t>
  </si>
  <si>
    <t>ENG</t>
  </si>
  <si>
    <t>COMP SC</t>
  </si>
  <si>
    <t>PHY</t>
  </si>
  <si>
    <t>CHEM</t>
  </si>
  <si>
    <t>BIO</t>
  </si>
  <si>
    <t>ECO</t>
  </si>
  <si>
    <t>BST</t>
  </si>
  <si>
    <t>ACCTS</t>
  </si>
  <si>
    <t>XII HUMANITIES K V REWARI RESULT SESSION 2020-21</t>
  </si>
  <si>
    <t>%</t>
  </si>
  <si>
    <t>XII SCIENCE K V REWARI RESULT SESSION 2020-21</t>
  </si>
  <si>
    <t>XII COMMERCE K V REWARI RESULT SESSION 2020-21</t>
  </si>
  <si>
    <t>ARMAN</t>
  </si>
  <si>
    <t>LALIT</t>
  </si>
  <si>
    <t>RACHANA SHARMA</t>
  </si>
  <si>
    <t>BHAVIKA</t>
  </si>
  <si>
    <t>RONIT DAGAR</t>
  </si>
  <si>
    <t>RAKHI</t>
  </si>
  <si>
    <t>NITIN KUMAR</t>
  </si>
  <si>
    <t>YATIN KUMAR</t>
  </si>
  <si>
    <t>KHIMANSHU</t>
  </si>
  <si>
    <t>RAJSHREE VASHISHTHA</t>
  </si>
  <si>
    <t>YASHIKA</t>
  </si>
  <si>
    <t>EERA</t>
  </si>
  <si>
    <t>MANSI</t>
  </si>
  <si>
    <t>KHUSHI KHOLA</t>
  </si>
  <si>
    <t>VANSH</t>
  </si>
  <si>
    <t>NISHTA KUMARI</t>
  </si>
  <si>
    <t>KUNAL</t>
  </si>
  <si>
    <t>ANNU YADAV</t>
  </si>
  <si>
    <t>MANJEET SHARMA</t>
  </si>
  <si>
    <t>SUDHA YADAV</t>
  </si>
  <si>
    <t>TUSHAR SHARMA</t>
  </si>
  <si>
    <t>AKASH YADAV</t>
  </si>
  <si>
    <t>RAVINDER SINGH</t>
  </si>
  <si>
    <t>SIMRAN</t>
  </si>
  <si>
    <t>AKSHAY</t>
  </si>
  <si>
    <t>SHALONI</t>
  </si>
  <si>
    <t>NEHA</t>
  </si>
  <si>
    <t>NAVNEET</t>
  </si>
  <si>
    <t>ANJALI BAI</t>
  </si>
  <si>
    <t>NITI</t>
  </si>
  <si>
    <t>ADITYA</t>
  </si>
  <si>
    <t>BHAWANA</t>
  </si>
  <si>
    <t>BHUMIKA</t>
  </si>
  <si>
    <t>HITESH</t>
  </si>
  <si>
    <t>YABITA KUMARI</t>
  </si>
  <si>
    <t>HARISH KUMAR</t>
  </si>
  <si>
    <t>SAHIL KUMAR</t>
  </si>
  <si>
    <t>ARCHANA KHATRI</t>
  </si>
  <si>
    <t>SHALINI</t>
  </si>
  <si>
    <t>MANDEEP KUMAR</t>
  </si>
  <si>
    <t>TARUN KUMAR</t>
  </si>
  <si>
    <t>ARYAN DABLA</t>
  </si>
  <si>
    <t>DISHA CHAKRVERTI</t>
  </si>
  <si>
    <t>GOURAV</t>
  </si>
  <si>
    <t>PARMILA</t>
  </si>
  <si>
    <t>KAMALJEET</t>
  </si>
  <si>
    <t>VARSHA</t>
  </si>
  <si>
    <t>SRISHTI</t>
  </si>
  <si>
    <t>ABHISHEK</t>
  </si>
  <si>
    <t>KHUSHBOO VERMA</t>
  </si>
  <si>
    <t>VIVEK KUMAR</t>
  </si>
  <si>
    <t>RAVI KUMAR</t>
  </si>
  <si>
    <t>MAHAK</t>
  </si>
  <si>
    <t>VIKASH YADAV</t>
  </si>
  <si>
    <t>VIDHI KAUSHIK</t>
  </si>
  <si>
    <t>HIMANSHU YADAV</t>
  </si>
  <si>
    <t>MANSI YADAV</t>
  </si>
  <si>
    <t>RAVI</t>
  </si>
  <si>
    <t>TARUN</t>
  </si>
  <si>
    <t>VIVEK YADAV</t>
  </si>
  <si>
    <t>GARIMA SHARMA</t>
  </si>
  <si>
    <t>AYANTINI GUHA</t>
  </si>
  <si>
    <t>DEEPENDER YADAV</t>
  </si>
  <si>
    <t>ASHISH VEDI</t>
  </si>
  <si>
    <t>ANNU</t>
  </si>
  <si>
    <t>MANSHI</t>
  </si>
  <si>
    <t>DIKSHA</t>
  </si>
  <si>
    <t>SHUBHAM GUPTA</t>
  </si>
  <si>
    <t>YASH SHARMA</t>
  </si>
  <si>
    <t>ANJU YADAV</t>
  </si>
  <si>
    <t>LOKESH</t>
  </si>
  <si>
    <t>HARSH CHOUKAN</t>
  </si>
  <si>
    <t>REESHU JANGIR</t>
  </si>
  <si>
    <t>VAIBHAV</t>
  </si>
  <si>
    <t>ANSHU YADAV</t>
  </si>
  <si>
    <t>AYUSHI YADAV</t>
  </si>
  <si>
    <t>RONIT YADAV</t>
  </si>
  <si>
    <t>NOOR</t>
  </si>
  <si>
    <t>NITIN MUDGAL</t>
  </si>
  <si>
    <t>JATIN KUMAR</t>
  </si>
  <si>
    <t>SCIENCE</t>
  </si>
  <si>
    <t>SST</t>
  </si>
  <si>
    <t>SANSKRIT</t>
  </si>
  <si>
    <t>X K V REWARI RESULT SESSION 2020-21</t>
  </si>
  <si>
    <t xml:space="preserve">HEMANT KUMAR </t>
  </si>
  <si>
    <t>IT</t>
  </si>
  <si>
    <t>TOTAL</t>
  </si>
  <si>
    <t>SUB CODE</t>
  </si>
  <si>
    <t>SUB NAME</t>
  </si>
  <si>
    <t>PI</t>
  </si>
  <si>
    <t>K V REWARI X 2020-21 SUBJECT WISE PI</t>
  </si>
  <si>
    <t>X-A MATHS BASIC</t>
  </si>
  <si>
    <t>X-A MATHS STD</t>
  </si>
  <si>
    <t>X-A MATHS OVERALL</t>
  </si>
  <si>
    <t>X-B MATHS BASIC</t>
  </si>
  <si>
    <t>X-B MATHS STD</t>
  </si>
  <si>
    <t>X-B MATHS OVERALL</t>
  </si>
  <si>
    <t>X-A HINDI</t>
  </si>
  <si>
    <t>X-B HINDI</t>
  </si>
  <si>
    <t>X-SCIENCE</t>
  </si>
  <si>
    <t>X-SANSKRIT</t>
  </si>
  <si>
    <t>X-SST</t>
  </si>
  <si>
    <t>X-IT</t>
  </si>
  <si>
    <t>XA-ENGLISH</t>
  </si>
  <si>
    <t>XB-ENGLISH</t>
  </si>
  <si>
    <t>&lt;33</t>
  </si>
  <si>
    <t>33-50</t>
  </si>
  <si>
    <t>51-75</t>
  </si>
  <si>
    <t>76-89</t>
  </si>
  <si>
    <t>&gt;90</t>
  </si>
  <si>
    <t>51-74</t>
  </si>
  <si>
    <t>75-89</t>
  </si>
  <si>
    <t>OVERALL</t>
  </si>
  <si>
    <t>X-A</t>
  </si>
  <si>
    <t>TOTAL STUDENTS HAVING BELOW GRADES FOR CLASS X-A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</si>
  <si>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</si>
  <si>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</si>
  <si>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</si>
  <si>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</si>
  <si>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</si>
  <si>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</si>
  <si>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</si>
  <si>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</si>
  <si>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</si>
  <si>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 xml:space="preserve">SCIENCE </t>
  </si>
  <si>
    <t>SO SC</t>
  </si>
  <si>
    <t>X-B</t>
  </si>
  <si>
    <t>TOTAL STUDENTS HAVING BELOW GRADES FOR CLASS X-B</t>
  </si>
  <si>
    <t>XII-A</t>
  </si>
  <si>
    <t>TOTAL STUDENTS HAVING BELOW GRADES FOR CLASS XII-A</t>
  </si>
  <si>
    <t>XII-B</t>
  </si>
  <si>
    <t>TOTAL STUDENTS HAVING BELOW GRADES FOR CLASS XII-B</t>
  </si>
  <si>
    <t>PHYSICS</t>
  </si>
  <si>
    <t>CHEMISTRY</t>
  </si>
  <si>
    <t>CS</t>
  </si>
  <si>
    <t>XII-C</t>
  </si>
  <si>
    <t>TOTAL STUDENTS HAVING BELOW GRADES FOR CLASS XII-C</t>
  </si>
  <si>
    <t>ACCT</t>
  </si>
  <si>
    <t xml:space="preserve">PI X A </t>
  </si>
  <si>
    <t>PI X B</t>
  </si>
  <si>
    <t>PI OVERALL</t>
  </si>
  <si>
    <t>OVERALL XIIABC</t>
  </si>
  <si>
    <t>X AND XII PI SESSION 2020-21</t>
  </si>
  <si>
    <t>OVERALL X</t>
  </si>
  <si>
    <t>PI BY RO</t>
  </si>
  <si>
    <t xml:space="preserve"> </t>
  </si>
  <si>
    <t>K V REWARI XII 2020-21 SUBJECT WISERESULT ANALYSIS</t>
  </si>
  <si>
    <t>RO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</si>
</sst>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  <font>
      <sz val="11"/>
      <name val="Arial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49" fontId="5" fillId="2" borderId="1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8" fillId="2" borderId="1" xfId="1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0" fillId="2" borderId="1" xfId="1" applyNumberFormat="1" applyFont="1" applyFill="1" applyBorder="1" applyAlignment="1" applyProtection="1">
      <alignment horizontal="center"/>
    </xf>
    <xf numFmtId="49" fontId="5" fillId="2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8" fillId="2" borderId="3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8" fillId="2" borderId="1" xfId="1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19" fillId="0" borderId="0" xfId="0" applyFont="1"/>
    <xf numFmtId="0" fontId="0" fillId="0" borderId="0" xfId="0" applyFont="1" applyAlignment="1"/>
    <xf numFmtId="0" fontId="19" fillId="0" borderId="3" xfId="0" applyFont="1" applyBorder="1"/>
    <xf numFmtId="0" fontId="20" fillId="0" borderId="3" xfId="0" applyFont="1" applyBorder="1" applyAlignment="1"/>
    <xf numFmtId="0" fontId="0" fillId="0" borderId="3" xfId="0" applyFont="1" applyBorder="1" applyAlignment="1"/>
    <xf numFmtId="0" fontId="19" fillId="0" borderId="0" xfId="0" applyFont="1" applyAlignment="1"/>
    <xf numFmtId="0" fontId="19" fillId="0" borderId="3" xfId="0" applyFont="1" applyBorder="1" applyAlignment="1"/>
    <xf numFmtId="0" fontId="21" fillId="0" borderId="3" xfId="0" applyFont="1" applyBorder="1" applyAlignment="1"/>
    <xf numFmtId="0" fontId="20" fillId="0" borderId="2" xfId="0" applyFont="1" applyBorder="1" applyAlignment="1"/>
    <xf numFmtId="0" fontId="19" fillId="0" borderId="6" xfId="0" applyFont="1" applyBorder="1" applyAlignment="1"/>
    <xf numFmtId="0" fontId="0" fillId="0" borderId="6" xfId="0" applyFont="1" applyBorder="1" applyAlignment="1"/>
    <xf numFmtId="0" fontId="19" fillId="0" borderId="1" xfId="0" applyFont="1" applyBorder="1" applyAlignment="1"/>
    <xf numFmtId="0" fontId="21" fillId="0" borderId="1" xfId="0" applyFont="1" applyBorder="1" applyAlignment="1"/>
    <xf numFmtId="0" fontId="19" fillId="0" borderId="7" xfId="0" applyFont="1" applyFill="1" applyBorder="1"/>
    <xf numFmtId="0" fontId="23" fillId="0" borderId="7" xfId="0" applyFont="1" applyFill="1" applyBorder="1"/>
    <xf numFmtId="0" fontId="24" fillId="0" borderId="0" xfId="0" applyFont="1"/>
    <xf numFmtId="0" fontId="19" fillId="0" borderId="2" xfId="0" applyFont="1" applyBorder="1"/>
    <xf numFmtId="0" fontId="0" fillId="0" borderId="2" xfId="0" applyFont="1" applyBorder="1" applyAlignment="1"/>
    <xf numFmtId="0" fontId="19" fillId="0" borderId="2" xfId="0" applyFont="1" applyBorder="1" applyAlignment="1"/>
    <xf numFmtId="0" fontId="19" fillId="0" borderId="8" xfId="0" applyFont="1" applyBorder="1" applyAlignment="1"/>
    <xf numFmtId="0" fontId="0" fillId="0" borderId="4" xfId="0" applyBorder="1"/>
    <xf numFmtId="0" fontId="20" fillId="0" borderId="1" xfId="0" applyFont="1" applyBorder="1" applyAlignment="1"/>
    <xf numFmtId="0" fontId="19" fillId="0" borderId="1" xfId="0" applyFont="1" applyFill="1" applyBorder="1"/>
    <xf numFmtId="0" fontId="23" fillId="0" borderId="1" xfId="0" applyFont="1" applyFill="1" applyBorder="1"/>
    <xf numFmtId="0" fontId="19" fillId="0" borderId="1" xfId="0" applyFont="1" applyBorder="1"/>
    <xf numFmtId="0" fontId="18" fillId="0" borderId="1" xfId="0" applyFont="1" applyBorder="1"/>
    <xf numFmtId="0" fontId="24" fillId="0" borderId="1" xfId="0" applyFont="1" applyBorder="1"/>
    <xf numFmtId="0" fontId="19" fillId="0" borderId="6" xfId="0" applyFont="1" applyBorder="1"/>
    <xf numFmtId="0" fontId="22" fillId="0" borderId="1" xfId="0" applyFont="1" applyBorder="1"/>
    <xf numFmtId="0" fontId="22" fillId="0" borderId="7" xfId="0" applyFont="1" applyBorder="1"/>
    <xf numFmtId="0" fontId="19" fillId="0" borderId="9" xfId="0" applyFont="1" applyBorder="1"/>
    <xf numFmtId="0" fontId="19" fillId="0" borderId="1" xfId="0" applyFont="1" applyFill="1" applyBorder="1" applyAlignment="1"/>
    <xf numFmtId="0" fontId="0" fillId="0" borderId="1" xfId="0" applyFont="1" applyBorder="1" applyAlignment="1"/>
    <xf numFmtId="0" fontId="0" fillId="0" borderId="0" xfId="0" applyFill="1" applyBorder="1"/>
    <xf numFmtId="0" fontId="0" fillId="0" borderId="0" xfId="0" applyBorder="1"/>
  </cellXfs>
  <cellStyles count="2">
    <cellStyle name="Normal" xfId="0" builtinId="0"/>
    <cellStyle name="Normal_Sheet1" xfId="1" xr:uid="{00000000-0005-0000-0000-000001000000}"/>
  </cellStyles>
  <dxfs count="4">
    <dxf>
      <font>
        <color rgb="FFFFFFF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ndense val="0"/>
        <extend val="0"/>
        <color indexed="9"/>
      </font>
    </dxf>
    <dxf>
      <font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1"/>
  <sheetViews>
    <sheetView topLeftCell="A12" workbookViewId="0">
      <selection activeCell="G31" sqref="G31"/>
    </sheetView>
  </sheetViews>
  <sheetFormatPr defaultRowHeight="15" x14ac:dyDescent="0.25"/>
  <cols>
    <col min="1" max="1" width="15.140625" bestFit="1" customWidth="1"/>
    <col min="2" max="2" width="32.28515625" bestFit="1" customWidth="1"/>
  </cols>
  <sheetData>
    <row r="2" spans="1:11" ht="18.75" x14ac:dyDescent="0.3">
      <c r="B2" s="14" t="s">
        <v>201</v>
      </c>
    </row>
    <row r="3" spans="1:11" ht="18.75" x14ac:dyDescent="0.3">
      <c r="B3" s="14"/>
    </row>
    <row r="4" spans="1:11" ht="15.75" x14ac:dyDescent="0.25">
      <c r="A4" s="3"/>
      <c r="B4" s="3"/>
      <c r="C4" s="4" t="s">
        <v>183</v>
      </c>
      <c r="D4" s="4" t="s">
        <v>184</v>
      </c>
      <c r="E4" s="4" t="s">
        <v>185</v>
      </c>
      <c r="F4" s="4" t="s">
        <v>195</v>
      </c>
      <c r="G4" s="4" t="s">
        <v>196</v>
      </c>
      <c r="H4" s="4" t="s">
        <v>197</v>
      </c>
      <c r="I4" s="4" t="s">
        <v>186</v>
      </c>
      <c r="J4" s="4"/>
      <c r="K4" s="4"/>
    </row>
    <row r="5" spans="1:11" ht="15.75" x14ac:dyDescent="0.25">
      <c r="A5" s="23" t="s">
        <v>17</v>
      </c>
      <c r="B5" s="24" t="s">
        <v>18</v>
      </c>
      <c r="C5" s="4">
        <v>301</v>
      </c>
      <c r="D5" s="4">
        <v>302</v>
      </c>
      <c r="E5" s="4">
        <v>41</v>
      </c>
      <c r="F5" s="4">
        <v>30</v>
      </c>
      <c r="G5" s="4">
        <v>54</v>
      </c>
      <c r="H5" s="4">
        <v>55</v>
      </c>
      <c r="I5" s="4">
        <v>48</v>
      </c>
      <c r="J5" s="4" t="s">
        <v>288</v>
      </c>
      <c r="K5" s="4" t="s">
        <v>199</v>
      </c>
    </row>
    <row r="6" spans="1:11" ht="15.75" x14ac:dyDescent="0.25">
      <c r="A6" s="25" t="s">
        <v>21</v>
      </c>
      <c r="B6" s="26" t="s">
        <v>22</v>
      </c>
      <c r="C6" s="8">
        <v>95</v>
      </c>
      <c r="D6" s="8"/>
      <c r="E6" s="8">
        <v>93</v>
      </c>
      <c r="F6" s="8">
        <v>95</v>
      </c>
      <c r="G6" s="8">
        <v>95</v>
      </c>
      <c r="H6" s="8">
        <v>90</v>
      </c>
      <c r="I6" s="8">
        <v>83</v>
      </c>
      <c r="J6" s="8">
        <v>468</v>
      </c>
      <c r="K6" s="8">
        <f>(C6+D6+E6+F6+G6+H6)/5</f>
        <v>93.6</v>
      </c>
    </row>
    <row r="7" spans="1:11" ht="15.75" x14ac:dyDescent="0.25">
      <c r="A7" s="25" t="s">
        <v>37</v>
      </c>
      <c r="B7" s="26" t="s">
        <v>38</v>
      </c>
      <c r="C7" s="8">
        <v>90</v>
      </c>
      <c r="D7" s="8"/>
      <c r="E7" s="8">
        <v>92</v>
      </c>
      <c r="F7" s="8">
        <v>88</v>
      </c>
      <c r="G7" s="8">
        <v>90</v>
      </c>
      <c r="H7" s="8">
        <v>81</v>
      </c>
      <c r="I7" s="8">
        <v>78</v>
      </c>
      <c r="J7" s="8">
        <v>441</v>
      </c>
      <c r="K7" s="8">
        <f t="shared" ref="K7:K27" si="0">(C7+D7+E7+F7+G7+H7)/5</f>
        <v>88.2</v>
      </c>
    </row>
    <row r="8" spans="1:11" ht="15.75" x14ac:dyDescent="0.25">
      <c r="A8" s="25" t="s">
        <v>36</v>
      </c>
      <c r="B8" s="26" t="s">
        <v>12</v>
      </c>
      <c r="C8" s="8">
        <v>82</v>
      </c>
      <c r="D8" s="8">
        <v>90</v>
      </c>
      <c r="E8" s="8"/>
      <c r="F8" s="8">
        <v>81</v>
      </c>
      <c r="G8" s="8">
        <v>85</v>
      </c>
      <c r="H8" s="8">
        <v>77</v>
      </c>
      <c r="I8" s="8">
        <v>74</v>
      </c>
      <c r="J8" s="8">
        <v>415</v>
      </c>
      <c r="K8" s="8">
        <f t="shared" si="0"/>
        <v>83</v>
      </c>
    </row>
    <row r="9" spans="1:11" ht="15.75" x14ac:dyDescent="0.25">
      <c r="A9" s="25" t="s">
        <v>33</v>
      </c>
      <c r="B9" s="26" t="s">
        <v>34</v>
      </c>
      <c r="C9" s="8">
        <v>80</v>
      </c>
      <c r="D9" s="8">
        <v>84</v>
      </c>
      <c r="E9" s="8"/>
      <c r="F9" s="8">
        <v>83</v>
      </c>
      <c r="G9" s="8">
        <v>85</v>
      </c>
      <c r="H9" s="8">
        <v>77</v>
      </c>
      <c r="I9" s="8">
        <v>84</v>
      </c>
      <c r="J9" s="8">
        <v>409</v>
      </c>
      <c r="K9" s="8">
        <f t="shared" si="0"/>
        <v>81.8</v>
      </c>
    </row>
    <row r="10" spans="1:11" ht="15.75" x14ac:dyDescent="0.25">
      <c r="A10" s="25" t="s">
        <v>41</v>
      </c>
      <c r="B10" s="26" t="s">
        <v>11</v>
      </c>
      <c r="C10" s="8">
        <v>80</v>
      </c>
      <c r="D10" s="8">
        <v>88</v>
      </c>
      <c r="E10" s="8"/>
      <c r="F10" s="8">
        <v>82</v>
      </c>
      <c r="G10" s="8">
        <v>85</v>
      </c>
      <c r="H10" s="8">
        <v>72</v>
      </c>
      <c r="I10" s="8">
        <v>77</v>
      </c>
      <c r="J10" s="8">
        <v>407</v>
      </c>
      <c r="K10" s="8">
        <f t="shared" si="0"/>
        <v>81.400000000000006</v>
      </c>
    </row>
    <row r="11" spans="1:11" ht="15.75" x14ac:dyDescent="0.25">
      <c r="A11" s="27" t="s">
        <v>32</v>
      </c>
      <c r="B11" s="28" t="s">
        <v>9</v>
      </c>
      <c r="C11" s="12">
        <v>76</v>
      </c>
      <c r="D11" s="12">
        <v>75</v>
      </c>
      <c r="E11" s="12"/>
      <c r="F11" s="12">
        <v>76</v>
      </c>
      <c r="G11" s="12">
        <v>84</v>
      </c>
      <c r="H11" s="12">
        <v>86</v>
      </c>
      <c r="I11" s="12">
        <v>72</v>
      </c>
      <c r="J11" s="12">
        <v>397</v>
      </c>
      <c r="K11" s="12">
        <f t="shared" si="0"/>
        <v>79.400000000000006</v>
      </c>
    </row>
    <row r="12" spans="1:11" ht="15.75" x14ac:dyDescent="0.25">
      <c r="A12" s="27" t="s">
        <v>35</v>
      </c>
      <c r="B12" s="28" t="s">
        <v>13</v>
      </c>
      <c r="C12" s="12">
        <v>79</v>
      </c>
      <c r="D12" s="12"/>
      <c r="E12" s="12">
        <v>73</v>
      </c>
      <c r="F12" s="12">
        <v>76</v>
      </c>
      <c r="G12" s="12">
        <v>84</v>
      </c>
      <c r="H12" s="12">
        <v>83</v>
      </c>
      <c r="I12" s="12">
        <v>80</v>
      </c>
      <c r="J12" s="12">
        <v>395</v>
      </c>
      <c r="K12" s="12">
        <f t="shared" si="0"/>
        <v>79</v>
      </c>
    </row>
    <row r="13" spans="1:11" ht="15.75" x14ac:dyDescent="0.25">
      <c r="A13" s="27" t="s">
        <v>39</v>
      </c>
      <c r="B13" s="28" t="s">
        <v>10</v>
      </c>
      <c r="C13" s="12">
        <v>79</v>
      </c>
      <c r="D13" s="12">
        <v>85</v>
      </c>
      <c r="E13" s="12"/>
      <c r="F13" s="12">
        <v>79</v>
      </c>
      <c r="G13" s="12">
        <v>79</v>
      </c>
      <c r="H13" s="12">
        <v>72</v>
      </c>
      <c r="I13" s="12">
        <v>74</v>
      </c>
      <c r="J13" s="12">
        <v>394</v>
      </c>
      <c r="K13" s="12">
        <f t="shared" si="0"/>
        <v>78.8</v>
      </c>
    </row>
    <row r="14" spans="1:11" ht="15.75" x14ac:dyDescent="0.25">
      <c r="A14" s="27" t="s">
        <v>28</v>
      </c>
      <c r="B14" s="28" t="s">
        <v>5</v>
      </c>
      <c r="C14" s="12">
        <v>72</v>
      </c>
      <c r="D14" s="12">
        <v>78</v>
      </c>
      <c r="E14" s="12"/>
      <c r="F14" s="12">
        <v>80</v>
      </c>
      <c r="G14" s="12">
        <v>81</v>
      </c>
      <c r="H14" s="12">
        <v>81</v>
      </c>
      <c r="I14" s="12">
        <v>78</v>
      </c>
      <c r="J14" s="12">
        <v>392</v>
      </c>
      <c r="K14" s="12">
        <f t="shared" si="0"/>
        <v>78.400000000000006</v>
      </c>
    </row>
    <row r="15" spans="1:11" ht="15.75" x14ac:dyDescent="0.25">
      <c r="A15" s="27" t="s">
        <v>30</v>
      </c>
      <c r="B15" s="28" t="s">
        <v>7</v>
      </c>
      <c r="C15" s="12">
        <v>77</v>
      </c>
      <c r="D15" s="12">
        <v>77</v>
      </c>
      <c r="E15" s="12"/>
      <c r="F15" s="12">
        <v>71</v>
      </c>
      <c r="G15" s="12">
        <v>81</v>
      </c>
      <c r="H15" s="12">
        <v>77</v>
      </c>
      <c r="I15" s="12">
        <v>77</v>
      </c>
      <c r="J15" s="12">
        <v>383</v>
      </c>
      <c r="K15" s="12">
        <f t="shared" si="0"/>
        <v>76.599999999999994</v>
      </c>
    </row>
    <row r="16" spans="1:11" ht="15.75" x14ac:dyDescent="0.25">
      <c r="A16" s="27" t="s">
        <v>27</v>
      </c>
      <c r="B16" s="28" t="s">
        <v>4</v>
      </c>
      <c r="C16" s="12">
        <v>74</v>
      </c>
      <c r="D16" s="12">
        <v>79</v>
      </c>
      <c r="E16" s="12"/>
      <c r="F16" s="12">
        <v>73</v>
      </c>
      <c r="G16" s="12">
        <v>73</v>
      </c>
      <c r="H16" s="12">
        <v>81</v>
      </c>
      <c r="I16" s="12">
        <v>74</v>
      </c>
      <c r="J16" s="12">
        <v>380</v>
      </c>
      <c r="K16" s="12">
        <f t="shared" si="0"/>
        <v>76</v>
      </c>
    </row>
    <row r="17" spans="1:11" ht="15.75" x14ac:dyDescent="0.25">
      <c r="A17" s="27" t="s">
        <v>45</v>
      </c>
      <c r="B17" s="28" t="s">
        <v>16</v>
      </c>
      <c r="C17" s="12">
        <v>79</v>
      </c>
      <c r="D17" s="12">
        <v>78</v>
      </c>
      <c r="E17" s="12"/>
      <c r="F17" s="12">
        <v>72</v>
      </c>
      <c r="G17" s="12">
        <v>75</v>
      </c>
      <c r="H17" s="12">
        <v>70</v>
      </c>
      <c r="I17" s="12">
        <v>75</v>
      </c>
      <c r="J17" s="12">
        <v>374</v>
      </c>
      <c r="K17" s="12">
        <f t="shared" si="0"/>
        <v>74.8</v>
      </c>
    </row>
    <row r="18" spans="1:11" ht="15.75" x14ac:dyDescent="0.25">
      <c r="A18" s="27" t="s">
        <v>43</v>
      </c>
      <c r="B18" s="28" t="s">
        <v>44</v>
      </c>
      <c r="C18" s="12">
        <v>80</v>
      </c>
      <c r="D18" s="12">
        <v>87</v>
      </c>
      <c r="E18" s="12"/>
      <c r="F18" s="12">
        <v>70</v>
      </c>
      <c r="G18" s="12">
        <v>74</v>
      </c>
      <c r="H18" s="12">
        <v>54</v>
      </c>
      <c r="I18" s="12">
        <v>76</v>
      </c>
      <c r="J18" s="12">
        <v>365</v>
      </c>
      <c r="K18" s="12">
        <f t="shared" si="0"/>
        <v>73</v>
      </c>
    </row>
    <row r="19" spans="1:11" ht="15.75" x14ac:dyDescent="0.25">
      <c r="A19" s="27" t="s">
        <v>24</v>
      </c>
      <c r="B19" s="28" t="s">
        <v>3</v>
      </c>
      <c r="C19" s="12">
        <v>72</v>
      </c>
      <c r="D19" s="12">
        <v>79</v>
      </c>
      <c r="E19" s="12"/>
      <c r="F19" s="12">
        <v>69</v>
      </c>
      <c r="G19" s="12">
        <v>72</v>
      </c>
      <c r="H19" s="12">
        <v>71</v>
      </c>
      <c r="I19" s="12">
        <v>74</v>
      </c>
      <c r="J19" s="12">
        <v>363</v>
      </c>
      <c r="K19" s="12">
        <f t="shared" si="0"/>
        <v>72.599999999999994</v>
      </c>
    </row>
    <row r="20" spans="1:11" ht="15.75" x14ac:dyDescent="0.25">
      <c r="A20" s="27" t="s">
        <v>31</v>
      </c>
      <c r="B20" s="28" t="s">
        <v>8</v>
      </c>
      <c r="C20" s="12">
        <v>76</v>
      </c>
      <c r="D20" s="12"/>
      <c r="E20" s="12">
        <v>68</v>
      </c>
      <c r="F20" s="12">
        <v>66</v>
      </c>
      <c r="G20" s="12">
        <v>79</v>
      </c>
      <c r="H20" s="12">
        <v>73</v>
      </c>
      <c r="I20" s="12">
        <v>77</v>
      </c>
      <c r="J20" s="12">
        <v>362</v>
      </c>
      <c r="K20" s="12">
        <f t="shared" si="0"/>
        <v>72.400000000000006</v>
      </c>
    </row>
    <row r="21" spans="1:11" ht="15.75" x14ac:dyDescent="0.25">
      <c r="A21" s="27" t="s">
        <v>40</v>
      </c>
      <c r="B21" s="28" t="s">
        <v>15</v>
      </c>
      <c r="C21" s="12">
        <v>79</v>
      </c>
      <c r="D21" s="12">
        <v>81</v>
      </c>
      <c r="E21" s="12"/>
      <c r="F21" s="12">
        <v>64</v>
      </c>
      <c r="G21" s="12">
        <v>71</v>
      </c>
      <c r="H21" s="12">
        <v>59</v>
      </c>
      <c r="I21" s="12">
        <v>74</v>
      </c>
      <c r="J21" s="12">
        <v>354</v>
      </c>
      <c r="K21" s="12">
        <f t="shared" si="0"/>
        <v>70.8</v>
      </c>
    </row>
    <row r="22" spans="1:11" ht="15.75" x14ac:dyDescent="0.25">
      <c r="A22" s="27" t="s">
        <v>20</v>
      </c>
      <c r="B22" s="28" t="s">
        <v>1</v>
      </c>
      <c r="C22" s="12">
        <v>77</v>
      </c>
      <c r="D22" s="12">
        <v>75</v>
      </c>
      <c r="E22" s="12"/>
      <c r="F22" s="12">
        <v>66</v>
      </c>
      <c r="G22" s="12">
        <v>74</v>
      </c>
      <c r="H22" s="12">
        <v>59</v>
      </c>
      <c r="I22" s="12">
        <v>76</v>
      </c>
      <c r="J22" s="12">
        <v>351</v>
      </c>
      <c r="K22" s="12">
        <f t="shared" si="0"/>
        <v>70.2</v>
      </c>
    </row>
    <row r="23" spans="1:11" ht="15.75" x14ac:dyDescent="0.25">
      <c r="A23" s="27" t="s">
        <v>23</v>
      </c>
      <c r="B23" s="28" t="s">
        <v>2</v>
      </c>
      <c r="C23" s="12">
        <v>71</v>
      </c>
      <c r="D23" s="12"/>
      <c r="E23" s="12">
        <v>66</v>
      </c>
      <c r="F23" s="12">
        <v>73</v>
      </c>
      <c r="G23" s="12">
        <v>72</v>
      </c>
      <c r="H23" s="12">
        <v>67</v>
      </c>
      <c r="I23" s="12">
        <v>65</v>
      </c>
      <c r="J23" s="12">
        <v>349</v>
      </c>
      <c r="K23" s="12">
        <f t="shared" si="0"/>
        <v>69.8</v>
      </c>
    </row>
    <row r="24" spans="1:11" ht="15.75" x14ac:dyDescent="0.25">
      <c r="A24" s="27" t="s">
        <v>42</v>
      </c>
      <c r="B24" s="28" t="s">
        <v>14</v>
      </c>
      <c r="C24" s="12">
        <v>72</v>
      </c>
      <c r="D24" s="12">
        <v>84</v>
      </c>
      <c r="E24" s="12"/>
      <c r="F24" s="12">
        <v>59</v>
      </c>
      <c r="G24" s="12">
        <v>71</v>
      </c>
      <c r="H24" s="12">
        <v>57</v>
      </c>
      <c r="I24" s="12">
        <v>76</v>
      </c>
      <c r="J24" s="12">
        <v>343</v>
      </c>
      <c r="K24" s="12">
        <f t="shared" si="0"/>
        <v>68.599999999999994</v>
      </c>
    </row>
    <row r="25" spans="1:11" ht="15.75" x14ac:dyDescent="0.25">
      <c r="A25" s="27" t="s">
        <v>25</v>
      </c>
      <c r="B25" s="28" t="s">
        <v>26</v>
      </c>
      <c r="C25" s="12">
        <v>69</v>
      </c>
      <c r="D25" s="12">
        <v>60</v>
      </c>
      <c r="E25" s="12"/>
      <c r="F25" s="12">
        <v>59</v>
      </c>
      <c r="G25" s="12">
        <v>71</v>
      </c>
      <c r="H25" s="12">
        <v>57</v>
      </c>
      <c r="I25" s="12">
        <v>67</v>
      </c>
      <c r="J25" s="12">
        <v>316</v>
      </c>
      <c r="K25" s="12">
        <f t="shared" si="0"/>
        <v>63.2</v>
      </c>
    </row>
    <row r="26" spans="1:11" ht="15.75" x14ac:dyDescent="0.25">
      <c r="A26" s="27" t="s">
        <v>29</v>
      </c>
      <c r="B26" s="28" t="s">
        <v>6</v>
      </c>
      <c r="C26" s="12">
        <v>59</v>
      </c>
      <c r="D26" s="12">
        <v>67</v>
      </c>
      <c r="E26" s="12"/>
      <c r="F26" s="12">
        <v>59</v>
      </c>
      <c r="G26" s="12">
        <v>69</v>
      </c>
      <c r="H26" s="12">
        <v>57</v>
      </c>
      <c r="I26" s="12">
        <v>72</v>
      </c>
      <c r="J26" s="12">
        <v>311</v>
      </c>
      <c r="K26" s="12">
        <f t="shared" si="0"/>
        <v>62.2</v>
      </c>
    </row>
    <row r="27" spans="1:11" ht="15.75" x14ac:dyDescent="0.25">
      <c r="A27" s="27" t="s">
        <v>19</v>
      </c>
      <c r="B27" s="28" t="s">
        <v>0</v>
      </c>
      <c r="C27" s="12">
        <v>58</v>
      </c>
      <c r="D27" s="12">
        <v>66</v>
      </c>
      <c r="E27" s="12"/>
      <c r="F27" s="12">
        <v>59</v>
      </c>
      <c r="G27" s="12">
        <v>65</v>
      </c>
      <c r="H27" s="12">
        <v>59</v>
      </c>
      <c r="I27" s="12">
        <v>73</v>
      </c>
      <c r="J27" s="12">
        <v>307</v>
      </c>
      <c r="K27" s="12">
        <f t="shared" si="0"/>
        <v>61.4</v>
      </c>
    </row>
    <row r="30" spans="1:11" x14ac:dyDescent="0.25">
      <c r="C30" s="29" t="s">
        <v>307</v>
      </c>
      <c r="D30" s="29" t="s">
        <v>308</v>
      </c>
      <c r="E30" s="29" t="s">
        <v>312</v>
      </c>
      <c r="F30" s="29" t="s">
        <v>313</v>
      </c>
      <c r="G30" s="29" t="s">
        <v>311</v>
      </c>
      <c r="H30" s="29" t="s">
        <v>288</v>
      </c>
    </row>
    <row r="31" spans="1:11" x14ac:dyDescent="0.25">
      <c r="C31" s="29">
        <v>0</v>
      </c>
      <c r="D31" s="29">
        <v>0</v>
      </c>
      <c r="E31" s="29">
        <v>11</v>
      </c>
      <c r="F31" s="29">
        <v>10</v>
      </c>
      <c r="G31" s="29" t="s">
        <v>347</v>
      </c>
      <c r="H31" s="29">
        <f>SUM(C31:G31)</f>
        <v>21</v>
      </c>
    </row>
  </sheetData>
  <sortState ref="A6:K27">
    <sortCondition descending="1" ref="K6"/>
  </sortState>
  <conditionalFormatting sqref="B6:B27">
    <cfRule type="cellIs" dxfId="3" priority="2" operator="equal">
      <formula>0</formula>
    </cfRule>
  </conditionalFormatting>
  <conditionalFormatting sqref="B6:B27 B30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4"/>
  <sheetViews>
    <sheetView topLeftCell="A28" workbookViewId="0">
      <selection activeCell="G44" sqref="G44"/>
    </sheetView>
  </sheetViews>
  <sheetFormatPr defaultRowHeight="15" x14ac:dyDescent="0.25"/>
  <cols>
    <col min="1" max="1" width="11.5703125" bestFit="1" customWidth="1"/>
    <col min="2" max="2" width="33.7109375" bestFit="1" customWidth="1"/>
  </cols>
  <sheetData>
    <row r="2" spans="1:12" ht="18.75" x14ac:dyDescent="0.3">
      <c r="B2" s="14" t="s">
        <v>200</v>
      </c>
    </row>
    <row r="3" spans="1:12" ht="15.75" x14ac:dyDescent="0.25">
      <c r="B3" s="2"/>
    </row>
    <row r="4" spans="1:12" ht="15.75" x14ac:dyDescent="0.25">
      <c r="A4" s="3"/>
      <c r="B4" s="3"/>
      <c r="C4" s="4" t="s">
        <v>190</v>
      </c>
      <c r="D4" s="4" t="s">
        <v>184</v>
      </c>
      <c r="E4" s="4" t="s">
        <v>191</v>
      </c>
      <c r="F4" s="4" t="s">
        <v>192</v>
      </c>
      <c r="G4" s="4" t="s">
        <v>193</v>
      </c>
      <c r="H4" s="4" t="s">
        <v>185</v>
      </c>
      <c r="I4" s="4" t="s">
        <v>194</v>
      </c>
      <c r="J4" s="4" t="s">
        <v>186</v>
      </c>
      <c r="K4" s="4" t="s">
        <v>288</v>
      </c>
      <c r="L4" s="4" t="s">
        <v>199</v>
      </c>
    </row>
    <row r="5" spans="1:12" ht="15.75" x14ac:dyDescent="0.25">
      <c r="A5" s="16" t="s">
        <v>17</v>
      </c>
      <c r="B5" s="17" t="s">
        <v>18</v>
      </c>
      <c r="C5" s="4">
        <v>301</v>
      </c>
      <c r="D5" s="4">
        <v>302</v>
      </c>
      <c r="E5" s="4">
        <v>83</v>
      </c>
      <c r="F5" s="4">
        <v>42</v>
      </c>
      <c r="G5" s="4">
        <v>43</v>
      </c>
      <c r="H5" s="4">
        <v>41</v>
      </c>
      <c r="I5" s="4">
        <v>44</v>
      </c>
      <c r="J5" s="4">
        <v>48</v>
      </c>
      <c r="K5" s="4"/>
      <c r="L5" s="4"/>
    </row>
    <row r="6" spans="1:12" ht="15.75" x14ac:dyDescent="0.25">
      <c r="A6" s="18" t="s">
        <v>89</v>
      </c>
      <c r="B6" s="19" t="s">
        <v>90</v>
      </c>
      <c r="C6" s="8">
        <v>96</v>
      </c>
      <c r="D6" s="8">
        <v>95</v>
      </c>
      <c r="E6" s="8"/>
      <c r="F6" s="8">
        <v>94</v>
      </c>
      <c r="G6" s="8">
        <v>95</v>
      </c>
      <c r="H6" s="8"/>
      <c r="I6" s="8">
        <v>96</v>
      </c>
      <c r="J6" s="8">
        <v>91</v>
      </c>
      <c r="K6" s="8">
        <v>476</v>
      </c>
      <c r="L6" s="8">
        <f>(C6+D6+E6+F6+G6+H6+I6)/5</f>
        <v>95.2</v>
      </c>
    </row>
    <row r="7" spans="1:12" ht="15.75" x14ac:dyDescent="0.25">
      <c r="A7" s="20" t="s">
        <v>78</v>
      </c>
      <c r="B7" s="21" t="s">
        <v>12</v>
      </c>
      <c r="C7" s="8">
        <v>94</v>
      </c>
      <c r="D7" s="8">
        <v>91</v>
      </c>
      <c r="E7" s="8"/>
      <c r="F7" s="8">
        <v>95</v>
      </c>
      <c r="G7" s="8">
        <v>91</v>
      </c>
      <c r="H7" s="8">
        <v>95</v>
      </c>
      <c r="I7" s="8"/>
      <c r="J7" s="8">
        <v>88</v>
      </c>
      <c r="K7" s="8">
        <v>466</v>
      </c>
      <c r="L7" s="8">
        <f t="shared" ref="L7:L40" si="0">(C7+D7+E7+F7+G7+H7+I7)/5</f>
        <v>93.2</v>
      </c>
    </row>
    <row r="8" spans="1:12" ht="15.75" x14ac:dyDescent="0.25">
      <c r="A8" s="20" t="s">
        <v>91</v>
      </c>
      <c r="B8" s="21" t="s">
        <v>92</v>
      </c>
      <c r="C8" s="8">
        <v>91</v>
      </c>
      <c r="D8" s="8">
        <v>94</v>
      </c>
      <c r="E8" s="8"/>
      <c r="F8" s="8">
        <v>91</v>
      </c>
      <c r="G8" s="8">
        <v>94</v>
      </c>
      <c r="H8" s="8"/>
      <c r="I8" s="8">
        <v>94</v>
      </c>
      <c r="J8" s="8">
        <v>92</v>
      </c>
      <c r="K8" s="8">
        <v>464</v>
      </c>
      <c r="L8" s="8">
        <f t="shared" si="0"/>
        <v>92.8</v>
      </c>
    </row>
    <row r="9" spans="1:12" ht="15.75" x14ac:dyDescent="0.25">
      <c r="A9" s="20" t="s">
        <v>99</v>
      </c>
      <c r="B9" s="21" t="s">
        <v>100</v>
      </c>
      <c r="C9" s="8">
        <v>91</v>
      </c>
      <c r="D9" s="8">
        <v>93</v>
      </c>
      <c r="E9" s="8"/>
      <c r="F9" s="8">
        <v>94</v>
      </c>
      <c r="G9" s="8">
        <v>94</v>
      </c>
      <c r="H9" s="8"/>
      <c r="I9" s="8">
        <v>90</v>
      </c>
      <c r="J9" s="8">
        <v>92</v>
      </c>
      <c r="K9" s="8">
        <v>462</v>
      </c>
      <c r="L9" s="8">
        <f t="shared" si="0"/>
        <v>92.4</v>
      </c>
    </row>
    <row r="10" spans="1:12" ht="15.75" x14ac:dyDescent="0.25">
      <c r="A10" s="20" t="s">
        <v>79</v>
      </c>
      <c r="B10" s="21" t="s">
        <v>80</v>
      </c>
      <c r="C10" s="8">
        <v>94</v>
      </c>
      <c r="D10" s="8">
        <v>94</v>
      </c>
      <c r="E10" s="8"/>
      <c r="F10" s="8">
        <v>87</v>
      </c>
      <c r="G10" s="8">
        <v>92</v>
      </c>
      <c r="H10" s="8">
        <v>94</v>
      </c>
      <c r="I10" s="8"/>
      <c r="J10" s="8">
        <v>91</v>
      </c>
      <c r="K10" s="8">
        <v>461</v>
      </c>
      <c r="L10" s="8">
        <f t="shared" si="0"/>
        <v>92.2</v>
      </c>
    </row>
    <row r="11" spans="1:12" ht="15.75" x14ac:dyDescent="0.25">
      <c r="A11" s="20" t="s">
        <v>70</v>
      </c>
      <c r="B11" s="21" t="s">
        <v>71</v>
      </c>
      <c r="C11" s="8">
        <v>96</v>
      </c>
      <c r="D11" s="8">
        <v>89</v>
      </c>
      <c r="E11" s="8"/>
      <c r="F11" s="8">
        <v>86</v>
      </c>
      <c r="G11" s="8">
        <v>86</v>
      </c>
      <c r="H11" s="8">
        <v>93</v>
      </c>
      <c r="I11" s="8"/>
      <c r="J11" s="8">
        <v>91</v>
      </c>
      <c r="K11" s="8">
        <v>450</v>
      </c>
      <c r="L11" s="8">
        <f t="shared" si="0"/>
        <v>90</v>
      </c>
    </row>
    <row r="12" spans="1:12" ht="15.75" x14ac:dyDescent="0.25">
      <c r="A12" s="1" t="s">
        <v>62</v>
      </c>
      <c r="B12" s="15" t="s">
        <v>63</v>
      </c>
      <c r="C12" s="12">
        <v>85</v>
      </c>
      <c r="D12" s="12"/>
      <c r="E12" s="12">
        <v>90</v>
      </c>
      <c r="F12" s="12">
        <v>93</v>
      </c>
      <c r="G12" s="12">
        <v>90</v>
      </c>
      <c r="H12" s="12">
        <v>91</v>
      </c>
      <c r="I12" s="12"/>
      <c r="J12" s="12">
        <v>78</v>
      </c>
      <c r="K12" s="12">
        <v>449</v>
      </c>
      <c r="L12" s="22">
        <f t="shared" si="0"/>
        <v>89.8</v>
      </c>
    </row>
    <row r="13" spans="1:12" ht="15.75" x14ac:dyDescent="0.25">
      <c r="A13" s="1" t="s">
        <v>60</v>
      </c>
      <c r="B13" s="15" t="s">
        <v>61</v>
      </c>
      <c r="C13" s="12">
        <v>89</v>
      </c>
      <c r="D13" s="12"/>
      <c r="E13" s="12">
        <v>95</v>
      </c>
      <c r="F13" s="12">
        <v>85</v>
      </c>
      <c r="G13" s="12">
        <v>87</v>
      </c>
      <c r="H13" s="12">
        <v>91</v>
      </c>
      <c r="I13" s="12"/>
      <c r="J13" s="12">
        <v>91</v>
      </c>
      <c r="K13" s="12">
        <v>447</v>
      </c>
      <c r="L13" s="22">
        <f t="shared" si="0"/>
        <v>89.4</v>
      </c>
    </row>
    <row r="14" spans="1:12" ht="15.75" x14ac:dyDescent="0.25">
      <c r="A14" s="1" t="s">
        <v>109</v>
      </c>
      <c r="B14" s="15" t="s">
        <v>110</v>
      </c>
      <c r="C14" s="12">
        <v>89</v>
      </c>
      <c r="D14" s="12">
        <v>90</v>
      </c>
      <c r="E14" s="12"/>
      <c r="F14" s="12">
        <v>92</v>
      </c>
      <c r="G14" s="12">
        <v>83</v>
      </c>
      <c r="H14" s="12">
        <v>91</v>
      </c>
      <c r="I14" s="12"/>
      <c r="J14" s="12">
        <v>77</v>
      </c>
      <c r="K14" s="12">
        <v>445</v>
      </c>
      <c r="L14" s="22">
        <f t="shared" si="0"/>
        <v>89</v>
      </c>
    </row>
    <row r="15" spans="1:12" ht="15.75" x14ac:dyDescent="0.25">
      <c r="A15" s="1" t="s">
        <v>101</v>
      </c>
      <c r="B15" s="15" t="s">
        <v>102</v>
      </c>
      <c r="C15" s="12">
        <v>94</v>
      </c>
      <c r="D15" s="12">
        <v>87</v>
      </c>
      <c r="E15" s="12"/>
      <c r="F15" s="12">
        <v>82</v>
      </c>
      <c r="G15" s="12">
        <v>83</v>
      </c>
      <c r="H15" s="12"/>
      <c r="I15" s="12">
        <v>86</v>
      </c>
      <c r="J15" s="12">
        <v>77</v>
      </c>
      <c r="K15" s="12">
        <v>432</v>
      </c>
      <c r="L15" s="22">
        <f t="shared" si="0"/>
        <v>86.4</v>
      </c>
    </row>
    <row r="16" spans="1:12" ht="15.75" x14ac:dyDescent="0.25">
      <c r="A16" s="1" t="s">
        <v>56</v>
      </c>
      <c r="B16" s="15" t="s">
        <v>57</v>
      </c>
      <c r="C16" s="12">
        <v>86</v>
      </c>
      <c r="D16" s="12"/>
      <c r="E16" s="12">
        <v>87</v>
      </c>
      <c r="F16" s="12">
        <v>87</v>
      </c>
      <c r="G16" s="12">
        <v>88</v>
      </c>
      <c r="H16" s="12">
        <v>80</v>
      </c>
      <c r="I16" s="12"/>
      <c r="J16" s="12">
        <v>89</v>
      </c>
      <c r="K16" s="12">
        <v>428</v>
      </c>
      <c r="L16" s="22">
        <f t="shared" si="0"/>
        <v>85.6</v>
      </c>
    </row>
    <row r="17" spans="1:12" ht="15.75" x14ac:dyDescent="0.25">
      <c r="A17" s="1" t="s">
        <v>85</v>
      </c>
      <c r="B17" s="15" t="s">
        <v>86</v>
      </c>
      <c r="C17" s="12">
        <v>91</v>
      </c>
      <c r="D17" s="12">
        <v>92</v>
      </c>
      <c r="E17" s="12"/>
      <c r="F17" s="12">
        <v>77</v>
      </c>
      <c r="G17" s="12">
        <v>81</v>
      </c>
      <c r="H17" s="12"/>
      <c r="I17" s="12">
        <v>86</v>
      </c>
      <c r="J17" s="12">
        <v>74</v>
      </c>
      <c r="K17" s="12">
        <v>427</v>
      </c>
      <c r="L17" s="22">
        <f t="shared" si="0"/>
        <v>85.4</v>
      </c>
    </row>
    <row r="18" spans="1:12" ht="15.75" x14ac:dyDescent="0.25">
      <c r="A18" s="1" t="s">
        <v>93</v>
      </c>
      <c r="B18" s="15" t="s">
        <v>94</v>
      </c>
      <c r="C18" s="12">
        <v>88</v>
      </c>
      <c r="D18" s="12">
        <v>86</v>
      </c>
      <c r="E18" s="12"/>
      <c r="F18" s="12">
        <v>86</v>
      </c>
      <c r="G18" s="12">
        <v>81</v>
      </c>
      <c r="H18" s="12"/>
      <c r="I18" s="12">
        <v>85</v>
      </c>
      <c r="J18" s="12">
        <v>77</v>
      </c>
      <c r="K18" s="12">
        <v>426</v>
      </c>
      <c r="L18" s="22">
        <f t="shared" si="0"/>
        <v>85.2</v>
      </c>
    </row>
    <row r="19" spans="1:12" ht="15.75" x14ac:dyDescent="0.25">
      <c r="A19" s="1" t="s">
        <v>50</v>
      </c>
      <c r="B19" s="15" t="s">
        <v>51</v>
      </c>
      <c r="C19" s="12">
        <v>91</v>
      </c>
      <c r="D19" s="12"/>
      <c r="E19" s="12">
        <v>88</v>
      </c>
      <c r="F19" s="12">
        <v>77</v>
      </c>
      <c r="G19" s="12">
        <v>81</v>
      </c>
      <c r="H19" s="12">
        <v>85</v>
      </c>
      <c r="I19" s="12"/>
      <c r="J19" s="12">
        <v>91</v>
      </c>
      <c r="K19" s="12">
        <v>422</v>
      </c>
      <c r="L19" s="22">
        <f t="shared" si="0"/>
        <v>84.4</v>
      </c>
    </row>
    <row r="20" spans="1:12" ht="15.75" x14ac:dyDescent="0.25">
      <c r="A20" s="1" t="s">
        <v>58</v>
      </c>
      <c r="B20" s="15" t="s">
        <v>59</v>
      </c>
      <c r="C20" s="12">
        <v>86</v>
      </c>
      <c r="D20" s="12"/>
      <c r="E20" s="12">
        <v>90</v>
      </c>
      <c r="F20" s="12">
        <v>84</v>
      </c>
      <c r="G20" s="12">
        <v>86</v>
      </c>
      <c r="H20" s="12">
        <v>76</v>
      </c>
      <c r="I20" s="12"/>
      <c r="J20" s="12">
        <v>84</v>
      </c>
      <c r="K20" s="12">
        <v>422</v>
      </c>
      <c r="L20" s="22">
        <f t="shared" si="0"/>
        <v>84.4</v>
      </c>
    </row>
    <row r="21" spans="1:12" ht="15.75" x14ac:dyDescent="0.25">
      <c r="A21" s="1" t="s">
        <v>87</v>
      </c>
      <c r="B21" s="15" t="s">
        <v>88</v>
      </c>
      <c r="C21" s="12">
        <v>80</v>
      </c>
      <c r="D21" s="12">
        <v>93</v>
      </c>
      <c r="E21" s="12"/>
      <c r="F21" s="12">
        <v>80</v>
      </c>
      <c r="G21" s="12">
        <v>82</v>
      </c>
      <c r="H21" s="12"/>
      <c r="I21" s="12">
        <v>78</v>
      </c>
      <c r="J21" s="12">
        <v>73</v>
      </c>
      <c r="K21" s="12">
        <v>413</v>
      </c>
      <c r="L21" s="22">
        <f t="shared" si="0"/>
        <v>82.6</v>
      </c>
    </row>
    <row r="22" spans="1:12" ht="15.75" x14ac:dyDescent="0.25">
      <c r="A22" s="1" t="s">
        <v>76</v>
      </c>
      <c r="B22" s="15" t="s">
        <v>77</v>
      </c>
      <c r="C22" s="12">
        <v>87</v>
      </c>
      <c r="D22" s="12">
        <v>93</v>
      </c>
      <c r="E22" s="12"/>
      <c r="F22" s="12">
        <v>71</v>
      </c>
      <c r="G22" s="12">
        <v>78</v>
      </c>
      <c r="H22" s="12"/>
      <c r="I22" s="12">
        <v>82</v>
      </c>
      <c r="J22" s="12">
        <v>88</v>
      </c>
      <c r="K22" s="12">
        <v>411</v>
      </c>
      <c r="L22" s="22">
        <f t="shared" si="0"/>
        <v>82.2</v>
      </c>
    </row>
    <row r="23" spans="1:12" ht="15.75" x14ac:dyDescent="0.25">
      <c r="A23" s="1" t="s">
        <v>105</v>
      </c>
      <c r="B23" s="15" t="s">
        <v>106</v>
      </c>
      <c r="C23" s="12">
        <v>86</v>
      </c>
      <c r="D23" s="12">
        <v>88</v>
      </c>
      <c r="E23" s="12"/>
      <c r="F23" s="12">
        <v>80</v>
      </c>
      <c r="G23" s="12">
        <v>77</v>
      </c>
      <c r="H23" s="12"/>
      <c r="I23" s="12">
        <v>79</v>
      </c>
      <c r="J23" s="12">
        <v>73</v>
      </c>
      <c r="K23" s="12">
        <v>410</v>
      </c>
      <c r="L23" s="22">
        <f t="shared" si="0"/>
        <v>82</v>
      </c>
    </row>
    <row r="24" spans="1:12" ht="15.75" x14ac:dyDescent="0.25">
      <c r="A24" s="1" t="s">
        <v>64</v>
      </c>
      <c r="B24" s="15" t="s">
        <v>65</v>
      </c>
      <c r="C24" s="12">
        <v>85</v>
      </c>
      <c r="D24" s="12">
        <v>83</v>
      </c>
      <c r="E24" s="12"/>
      <c r="F24" s="12">
        <v>80</v>
      </c>
      <c r="G24" s="12">
        <v>81</v>
      </c>
      <c r="H24" s="12">
        <v>80</v>
      </c>
      <c r="I24" s="12"/>
      <c r="J24" s="12">
        <v>88</v>
      </c>
      <c r="K24" s="12">
        <v>409</v>
      </c>
      <c r="L24" s="22">
        <f t="shared" si="0"/>
        <v>81.8</v>
      </c>
    </row>
    <row r="25" spans="1:12" ht="15.75" x14ac:dyDescent="0.25">
      <c r="A25" s="1" t="s">
        <v>54</v>
      </c>
      <c r="B25" s="15" t="s">
        <v>55</v>
      </c>
      <c r="C25" s="12">
        <v>84</v>
      </c>
      <c r="D25" s="12"/>
      <c r="E25" s="12">
        <v>85</v>
      </c>
      <c r="F25" s="12">
        <v>77</v>
      </c>
      <c r="G25" s="12">
        <v>84</v>
      </c>
      <c r="H25" s="12">
        <v>72</v>
      </c>
      <c r="I25" s="12"/>
      <c r="J25" s="12">
        <v>91</v>
      </c>
      <c r="K25" s="12">
        <v>402</v>
      </c>
      <c r="L25" s="22">
        <f t="shared" si="0"/>
        <v>80.400000000000006</v>
      </c>
    </row>
    <row r="26" spans="1:12" ht="15.75" x14ac:dyDescent="0.25">
      <c r="A26" s="1" t="s">
        <v>74</v>
      </c>
      <c r="B26" s="15" t="s">
        <v>75</v>
      </c>
      <c r="C26" s="12">
        <v>85</v>
      </c>
      <c r="D26" s="12">
        <v>86</v>
      </c>
      <c r="E26" s="12"/>
      <c r="F26" s="12">
        <v>76</v>
      </c>
      <c r="G26" s="12">
        <v>75</v>
      </c>
      <c r="H26" s="12">
        <v>80</v>
      </c>
      <c r="I26" s="12"/>
      <c r="J26" s="12">
        <v>75</v>
      </c>
      <c r="K26" s="12">
        <v>402</v>
      </c>
      <c r="L26" s="22">
        <f t="shared" si="0"/>
        <v>80.400000000000006</v>
      </c>
    </row>
    <row r="27" spans="1:12" ht="15.75" x14ac:dyDescent="0.25">
      <c r="A27" s="1" t="s">
        <v>95</v>
      </c>
      <c r="B27" s="15" t="s">
        <v>96</v>
      </c>
      <c r="C27" s="12">
        <v>85</v>
      </c>
      <c r="D27" s="12">
        <v>84</v>
      </c>
      <c r="E27" s="12"/>
      <c r="F27" s="12">
        <v>67</v>
      </c>
      <c r="G27" s="12">
        <v>78</v>
      </c>
      <c r="H27" s="12"/>
      <c r="I27" s="12">
        <v>88</v>
      </c>
      <c r="J27" s="12">
        <v>77</v>
      </c>
      <c r="K27" s="12">
        <v>402</v>
      </c>
      <c r="L27" s="22">
        <f t="shared" si="0"/>
        <v>80.400000000000006</v>
      </c>
    </row>
    <row r="28" spans="1:12" ht="15.75" x14ac:dyDescent="0.25">
      <c r="A28" s="1" t="s">
        <v>68</v>
      </c>
      <c r="B28" s="15" t="s">
        <v>69</v>
      </c>
      <c r="C28" s="12">
        <v>86</v>
      </c>
      <c r="D28" s="12"/>
      <c r="E28" s="12">
        <v>87</v>
      </c>
      <c r="F28" s="12">
        <v>82</v>
      </c>
      <c r="G28" s="12">
        <v>76</v>
      </c>
      <c r="H28" s="12">
        <v>70</v>
      </c>
      <c r="I28" s="12"/>
      <c r="J28" s="12">
        <v>91</v>
      </c>
      <c r="K28" s="12">
        <v>401</v>
      </c>
      <c r="L28" s="22">
        <f t="shared" si="0"/>
        <v>80.2</v>
      </c>
    </row>
    <row r="29" spans="1:12" ht="15.75" x14ac:dyDescent="0.25">
      <c r="A29" s="1" t="s">
        <v>66</v>
      </c>
      <c r="B29" s="15" t="s">
        <v>67</v>
      </c>
      <c r="C29" s="12">
        <v>86</v>
      </c>
      <c r="D29" s="12"/>
      <c r="E29" s="12">
        <v>84</v>
      </c>
      <c r="F29" s="12">
        <v>81</v>
      </c>
      <c r="G29" s="12">
        <v>73</v>
      </c>
      <c r="H29" s="12">
        <v>71</v>
      </c>
      <c r="I29" s="12"/>
      <c r="J29" s="12">
        <v>75</v>
      </c>
      <c r="K29" s="12">
        <v>395</v>
      </c>
      <c r="L29" s="22">
        <f t="shared" si="0"/>
        <v>79</v>
      </c>
    </row>
    <row r="30" spans="1:12" ht="15.75" x14ac:dyDescent="0.25">
      <c r="A30" s="1" t="s">
        <v>52</v>
      </c>
      <c r="B30" s="15" t="s">
        <v>53</v>
      </c>
      <c r="C30" s="12">
        <v>80</v>
      </c>
      <c r="D30" s="12"/>
      <c r="E30" s="12">
        <v>80</v>
      </c>
      <c r="F30" s="12">
        <v>78</v>
      </c>
      <c r="G30" s="12">
        <v>82</v>
      </c>
      <c r="H30" s="12">
        <v>71</v>
      </c>
      <c r="I30" s="12"/>
      <c r="J30" s="12">
        <v>91</v>
      </c>
      <c r="K30" s="12">
        <v>391</v>
      </c>
      <c r="L30" s="22">
        <f t="shared" si="0"/>
        <v>78.2</v>
      </c>
    </row>
    <row r="31" spans="1:12" ht="15.75" x14ac:dyDescent="0.25">
      <c r="A31" s="1" t="s">
        <v>103</v>
      </c>
      <c r="B31" s="15" t="s">
        <v>104</v>
      </c>
      <c r="C31" s="12">
        <v>79</v>
      </c>
      <c r="D31" s="12">
        <v>88</v>
      </c>
      <c r="E31" s="12"/>
      <c r="F31" s="12">
        <v>75</v>
      </c>
      <c r="G31" s="12">
        <v>72</v>
      </c>
      <c r="H31" s="12"/>
      <c r="I31" s="12">
        <v>73</v>
      </c>
      <c r="J31" s="12">
        <v>74</v>
      </c>
      <c r="K31" s="12">
        <v>387</v>
      </c>
      <c r="L31" s="22">
        <f t="shared" si="0"/>
        <v>77.400000000000006</v>
      </c>
    </row>
    <row r="32" spans="1:12" ht="15.75" x14ac:dyDescent="0.25">
      <c r="A32" s="1" t="s">
        <v>48</v>
      </c>
      <c r="B32" s="15" t="s">
        <v>49</v>
      </c>
      <c r="C32" s="12">
        <v>84</v>
      </c>
      <c r="D32" s="12"/>
      <c r="E32" s="12">
        <v>85</v>
      </c>
      <c r="F32" s="12">
        <v>75</v>
      </c>
      <c r="G32" s="12">
        <v>64</v>
      </c>
      <c r="H32" s="12">
        <v>75</v>
      </c>
      <c r="I32" s="12"/>
      <c r="J32" s="12">
        <v>87</v>
      </c>
      <c r="K32" s="12">
        <v>383</v>
      </c>
      <c r="L32" s="22">
        <f t="shared" si="0"/>
        <v>76.599999999999994</v>
      </c>
    </row>
    <row r="33" spans="1:12" ht="15.75" x14ac:dyDescent="0.25">
      <c r="A33" s="1" t="s">
        <v>83</v>
      </c>
      <c r="B33" s="15" t="s">
        <v>84</v>
      </c>
      <c r="C33" s="12">
        <v>77</v>
      </c>
      <c r="D33" s="12">
        <v>73</v>
      </c>
      <c r="E33" s="12"/>
      <c r="F33" s="12">
        <v>76</v>
      </c>
      <c r="G33" s="12">
        <v>77</v>
      </c>
      <c r="H33" s="12">
        <v>75</v>
      </c>
      <c r="I33" s="12"/>
      <c r="J33" s="12">
        <v>73</v>
      </c>
      <c r="K33" s="12">
        <v>378</v>
      </c>
      <c r="L33" s="22">
        <f t="shared" si="0"/>
        <v>75.599999999999994</v>
      </c>
    </row>
    <row r="34" spans="1:12" ht="15.75" x14ac:dyDescent="0.25">
      <c r="A34" s="1" t="s">
        <v>113</v>
      </c>
      <c r="B34" s="15" t="s">
        <v>114</v>
      </c>
      <c r="C34" s="12">
        <v>76</v>
      </c>
      <c r="D34" s="12">
        <v>77</v>
      </c>
      <c r="E34" s="12"/>
      <c r="F34" s="12">
        <v>72</v>
      </c>
      <c r="G34" s="12">
        <v>77</v>
      </c>
      <c r="H34" s="12">
        <v>75</v>
      </c>
      <c r="I34" s="12"/>
      <c r="J34" s="12">
        <v>74</v>
      </c>
      <c r="K34" s="12">
        <v>377</v>
      </c>
      <c r="L34" s="22">
        <f t="shared" si="0"/>
        <v>75.400000000000006</v>
      </c>
    </row>
    <row r="35" spans="1:12" ht="15.75" x14ac:dyDescent="0.25">
      <c r="A35" s="1" t="s">
        <v>111</v>
      </c>
      <c r="B35" s="15" t="s">
        <v>112</v>
      </c>
      <c r="C35" s="12">
        <v>80</v>
      </c>
      <c r="D35" s="12">
        <v>85</v>
      </c>
      <c r="E35" s="12"/>
      <c r="F35" s="12">
        <v>76</v>
      </c>
      <c r="G35" s="12">
        <v>64</v>
      </c>
      <c r="H35" s="12">
        <v>71</v>
      </c>
      <c r="I35" s="12"/>
      <c r="J35" s="12">
        <v>75</v>
      </c>
      <c r="K35" s="12">
        <v>376</v>
      </c>
      <c r="L35" s="22">
        <f t="shared" si="0"/>
        <v>75.2</v>
      </c>
    </row>
    <row r="36" spans="1:12" ht="15.75" x14ac:dyDescent="0.25">
      <c r="A36" s="1" t="s">
        <v>107</v>
      </c>
      <c r="B36" s="15" t="s">
        <v>108</v>
      </c>
      <c r="C36" s="12">
        <v>78</v>
      </c>
      <c r="D36" s="12">
        <v>80</v>
      </c>
      <c r="E36" s="12"/>
      <c r="F36" s="12">
        <v>72</v>
      </c>
      <c r="G36" s="12">
        <v>60</v>
      </c>
      <c r="H36" s="12">
        <v>74</v>
      </c>
      <c r="I36" s="12"/>
      <c r="J36" s="12">
        <v>73</v>
      </c>
      <c r="K36" s="12">
        <v>364</v>
      </c>
      <c r="L36" s="22">
        <f t="shared" si="0"/>
        <v>72.8</v>
      </c>
    </row>
    <row r="37" spans="1:12" ht="15.75" x14ac:dyDescent="0.25">
      <c r="A37" s="1" t="s">
        <v>72</v>
      </c>
      <c r="B37" s="15" t="s">
        <v>73</v>
      </c>
      <c r="C37" s="12">
        <v>76</v>
      </c>
      <c r="D37" s="12">
        <v>73</v>
      </c>
      <c r="E37" s="12"/>
      <c r="F37" s="12">
        <v>66</v>
      </c>
      <c r="G37" s="12">
        <v>75</v>
      </c>
      <c r="H37" s="12">
        <v>68</v>
      </c>
      <c r="I37" s="12"/>
      <c r="J37" s="12">
        <v>75</v>
      </c>
      <c r="K37" s="12">
        <v>358</v>
      </c>
      <c r="L37" s="22">
        <f t="shared" si="0"/>
        <v>71.599999999999994</v>
      </c>
    </row>
    <row r="38" spans="1:12" ht="15.75" x14ac:dyDescent="0.25">
      <c r="A38" s="1" t="s">
        <v>97</v>
      </c>
      <c r="B38" s="15" t="s">
        <v>98</v>
      </c>
      <c r="C38" s="12">
        <v>69</v>
      </c>
      <c r="D38" s="12">
        <v>77</v>
      </c>
      <c r="E38" s="12"/>
      <c r="F38" s="12">
        <v>69</v>
      </c>
      <c r="G38" s="12">
        <v>69</v>
      </c>
      <c r="H38" s="12"/>
      <c r="I38" s="12">
        <v>69</v>
      </c>
      <c r="J38" s="12">
        <v>71</v>
      </c>
      <c r="K38" s="12">
        <v>353</v>
      </c>
      <c r="L38" s="22">
        <f t="shared" si="0"/>
        <v>70.599999999999994</v>
      </c>
    </row>
    <row r="39" spans="1:12" ht="15.75" x14ac:dyDescent="0.25">
      <c r="A39" s="1" t="s">
        <v>81</v>
      </c>
      <c r="B39" s="15" t="s">
        <v>82</v>
      </c>
      <c r="C39" s="12">
        <v>69</v>
      </c>
      <c r="D39" s="12">
        <v>75</v>
      </c>
      <c r="E39" s="12"/>
      <c r="F39" s="12">
        <v>63</v>
      </c>
      <c r="G39" s="12">
        <v>61</v>
      </c>
      <c r="H39" s="12">
        <v>52</v>
      </c>
      <c r="I39" s="12"/>
      <c r="J39" s="12">
        <v>69</v>
      </c>
      <c r="K39" s="12">
        <v>320</v>
      </c>
      <c r="L39" s="22">
        <f t="shared" si="0"/>
        <v>64</v>
      </c>
    </row>
    <row r="40" spans="1:12" ht="15.75" x14ac:dyDescent="0.25">
      <c r="A40" s="1" t="s">
        <v>46</v>
      </c>
      <c r="B40" s="15" t="s">
        <v>47</v>
      </c>
      <c r="C40" s="12">
        <v>75</v>
      </c>
      <c r="D40" s="12">
        <v>68</v>
      </c>
      <c r="E40" s="12"/>
      <c r="F40" s="12">
        <v>59</v>
      </c>
      <c r="G40" s="12">
        <v>56</v>
      </c>
      <c r="H40" s="12">
        <v>55</v>
      </c>
      <c r="I40" s="12"/>
      <c r="J40" s="12">
        <v>70</v>
      </c>
      <c r="K40" s="12">
        <v>313</v>
      </c>
      <c r="L40" s="22">
        <f t="shared" si="0"/>
        <v>62.6</v>
      </c>
    </row>
    <row r="43" spans="1:12" x14ac:dyDescent="0.25">
      <c r="C43" s="29" t="s">
        <v>307</v>
      </c>
      <c r="D43" s="29" t="s">
        <v>308</v>
      </c>
      <c r="E43" s="29" t="s">
        <v>312</v>
      </c>
      <c r="F43" s="29" t="s">
        <v>313</v>
      </c>
      <c r="G43" s="29" t="s">
        <v>311</v>
      </c>
      <c r="H43" s="29" t="s">
        <v>288</v>
      </c>
    </row>
    <row r="44" spans="1:12" x14ac:dyDescent="0.25">
      <c r="C44" s="29">
        <v>0</v>
      </c>
      <c r="D44" s="29">
        <v>0</v>
      </c>
      <c r="E44" s="29">
        <v>5</v>
      </c>
      <c r="F44" s="29">
        <v>24</v>
      </c>
      <c r="G44" s="29">
        <v>6</v>
      </c>
      <c r="H44" s="29">
        <f>SUM(C44:G44)</f>
        <v>35</v>
      </c>
    </row>
  </sheetData>
  <sortState ref="A6:L40">
    <sortCondition descending="1" ref="L6"/>
  </sortState>
  <conditionalFormatting sqref="B7:B32 B34:B37">
    <cfRule type="cellIs" dxfId="1" priority="1" operator="equal">
      <formula>0</formula>
    </cfRule>
  </conditionalFormatting>
  <conditionalFormatting sqref="B7:B31">
    <cfRule type="cellIs" dxfId="0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topLeftCell="A28" workbookViewId="0">
      <selection activeCell="C41" sqref="C41:H42"/>
    </sheetView>
  </sheetViews>
  <sheetFormatPr defaultRowHeight="15" x14ac:dyDescent="0.25"/>
  <cols>
    <col min="1" max="1" width="11.5703125" bestFit="1" customWidth="1"/>
    <col min="2" max="2" width="27.5703125" customWidth="1"/>
  </cols>
  <sheetData>
    <row r="1" spans="1:11" ht="15.75" x14ac:dyDescent="0.25">
      <c r="B1" s="2" t="s">
        <v>198</v>
      </c>
    </row>
    <row r="3" spans="1:11" ht="15.75" x14ac:dyDescent="0.25">
      <c r="A3" s="3"/>
      <c r="B3" s="3"/>
      <c r="C3" s="4" t="s">
        <v>190</v>
      </c>
      <c r="D3" s="4" t="s">
        <v>184</v>
      </c>
      <c r="E3" s="4" t="s">
        <v>187</v>
      </c>
      <c r="F3" s="4" t="s">
        <v>188</v>
      </c>
      <c r="G3" s="4" t="s">
        <v>189</v>
      </c>
      <c r="H3" s="4" t="s">
        <v>186</v>
      </c>
      <c r="I3" s="4" t="s">
        <v>185</v>
      </c>
      <c r="J3" s="4" t="s">
        <v>288</v>
      </c>
      <c r="K3" s="4" t="s">
        <v>199</v>
      </c>
    </row>
    <row r="4" spans="1:11" ht="15.75" x14ac:dyDescent="0.25">
      <c r="A4" s="5" t="s">
        <v>17</v>
      </c>
      <c r="B4" s="5" t="s">
        <v>115</v>
      </c>
      <c r="C4" s="4">
        <v>301</v>
      </c>
      <c r="D4" s="4">
        <v>302</v>
      </c>
      <c r="E4" s="4">
        <v>27</v>
      </c>
      <c r="F4" s="4">
        <v>28</v>
      </c>
      <c r="G4" s="4">
        <v>29</v>
      </c>
      <c r="H4" s="4">
        <v>48</v>
      </c>
      <c r="I4" s="4">
        <v>41</v>
      </c>
      <c r="J4" s="4"/>
      <c r="K4" s="4"/>
    </row>
    <row r="5" spans="1:11" ht="15.75" x14ac:dyDescent="0.25">
      <c r="A5" s="6" t="s">
        <v>142</v>
      </c>
      <c r="B5" s="7" t="s">
        <v>143</v>
      </c>
      <c r="C5" s="8">
        <v>94</v>
      </c>
      <c r="D5" s="8">
        <v>95</v>
      </c>
      <c r="E5" s="8">
        <v>99</v>
      </c>
      <c r="F5" s="8">
        <v>96</v>
      </c>
      <c r="G5" s="8">
        <v>95</v>
      </c>
      <c r="H5" s="8">
        <v>90</v>
      </c>
      <c r="I5" s="8"/>
      <c r="J5" s="8">
        <v>479</v>
      </c>
      <c r="K5" s="8">
        <f t="shared" ref="K5:K38" si="0">(C5+D5+E5+F5+G5)/500*100</f>
        <v>95.8</v>
      </c>
    </row>
    <row r="6" spans="1:11" ht="15.75" x14ac:dyDescent="0.25">
      <c r="A6" s="6" t="s">
        <v>138</v>
      </c>
      <c r="B6" s="7" t="s">
        <v>139</v>
      </c>
      <c r="C6" s="8">
        <v>89</v>
      </c>
      <c r="D6" s="8">
        <v>88</v>
      </c>
      <c r="E6" s="8">
        <v>99</v>
      </c>
      <c r="F6" s="8">
        <v>96</v>
      </c>
      <c r="G6" s="8">
        <v>97</v>
      </c>
      <c r="H6" s="8">
        <v>93</v>
      </c>
      <c r="I6" s="8"/>
      <c r="J6" s="8">
        <v>469</v>
      </c>
      <c r="K6" s="8">
        <f t="shared" si="0"/>
        <v>93.8</v>
      </c>
    </row>
    <row r="7" spans="1:11" ht="15.75" x14ac:dyDescent="0.25">
      <c r="A7" s="6" t="s">
        <v>130</v>
      </c>
      <c r="B7" s="7" t="s">
        <v>131</v>
      </c>
      <c r="C7" s="8">
        <v>93</v>
      </c>
      <c r="D7" s="8">
        <v>94</v>
      </c>
      <c r="E7" s="8">
        <v>92</v>
      </c>
      <c r="F7" s="8">
        <v>93</v>
      </c>
      <c r="G7" s="8">
        <v>96</v>
      </c>
      <c r="H7" s="8">
        <v>89</v>
      </c>
      <c r="I7" s="8"/>
      <c r="J7" s="8">
        <v>468</v>
      </c>
      <c r="K7" s="8">
        <f t="shared" si="0"/>
        <v>93.600000000000009</v>
      </c>
    </row>
    <row r="8" spans="1:11" ht="15.75" x14ac:dyDescent="0.25">
      <c r="A8" s="6" t="s">
        <v>148</v>
      </c>
      <c r="B8" s="7" t="s">
        <v>149</v>
      </c>
      <c r="C8" s="8">
        <v>90</v>
      </c>
      <c r="D8" s="8">
        <v>90</v>
      </c>
      <c r="E8" s="8">
        <v>93</v>
      </c>
      <c r="F8" s="8">
        <v>89</v>
      </c>
      <c r="G8" s="8">
        <v>94</v>
      </c>
      <c r="H8" s="8">
        <v>88</v>
      </c>
      <c r="I8" s="8"/>
      <c r="J8" s="8">
        <v>456</v>
      </c>
      <c r="K8" s="8">
        <f t="shared" si="0"/>
        <v>91.2</v>
      </c>
    </row>
    <row r="9" spans="1:11" ht="15.75" x14ac:dyDescent="0.25">
      <c r="A9" s="9" t="s">
        <v>167</v>
      </c>
      <c r="B9" s="7" t="s">
        <v>168</v>
      </c>
      <c r="C9" s="8">
        <v>89</v>
      </c>
      <c r="D9" s="8">
        <v>82</v>
      </c>
      <c r="E9" s="8">
        <v>96</v>
      </c>
      <c r="F9" s="8">
        <v>93</v>
      </c>
      <c r="G9" s="8">
        <v>95</v>
      </c>
      <c r="H9" s="8"/>
      <c r="I9" s="8">
        <v>79</v>
      </c>
      <c r="J9" s="8">
        <v>534</v>
      </c>
      <c r="K9" s="8">
        <f t="shared" si="0"/>
        <v>91</v>
      </c>
    </row>
    <row r="10" spans="1:11" ht="15.75" x14ac:dyDescent="0.25">
      <c r="A10" s="10" t="s">
        <v>181</v>
      </c>
      <c r="B10" s="11" t="s">
        <v>182</v>
      </c>
      <c r="C10" s="12">
        <v>82</v>
      </c>
      <c r="D10" s="12">
        <v>91</v>
      </c>
      <c r="E10" s="12">
        <v>89</v>
      </c>
      <c r="F10" s="12">
        <v>90</v>
      </c>
      <c r="G10" s="12">
        <v>91</v>
      </c>
      <c r="H10" s="12">
        <v>91</v>
      </c>
      <c r="I10" s="12"/>
      <c r="J10" s="12">
        <v>443</v>
      </c>
      <c r="K10" s="12">
        <f t="shared" si="0"/>
        <v>88.6</v>
      </c>
    </row>
    <row r="11" spans="1:11" ht="15.75" x14ac:dyDescent="0.25">
      <c r="A11" s="10" t="s">
        <v>126</v>
      </c>
      <c r="B11" s="13" t="s">
        <v>127</v>
      </c>
      <c r="C11" s="12">
        <v>84</v>
      </c>
      <c r="D11" s="12">
        <v>89</v>
      </c>
      <c r="E11" s="12">
        <v>89</v>
      </c>
      <c r="F11" s="12">
        <v>88</v>
      </c>
      <c r="G11" s="12">
        <v>91</v>
      </c>
      <c r="H11" s="12">
        <v>91</v>
      </c>
      <c r="I11" s="12"/>
      <c r="J11" s="12">
        <v>441</v>
      </c>
      <c r="K11" s="12">
        <f t="shared" si="0"/>
        <v>88.2</v>
      </c>
    </row>
    <row r="12" spans="1:11" ht="15.75" x14ac:dyDescent="0.25">
      <c r="A12" s="10" t="s">
        <v>128</v>
      </c>
      <c r="B12" s="13" t="s">
        <v>129</v>
      </c>
      <c r="C12" s="12">
        <v>80</v>
      </c>
      <c r="D12" s="12">
        <v>88</v>
      </c>
      <c r="E12" s="12">
        <v>89</v>
      </c>
      <c r="F12" s="12">
        <v>87</v>
      </c>
      <c r="G12" s="12">
        <v>87</v>
      </c>
      <c r="H12" s="12">
        <v>88</v>
      </c>
      <c r="I12" s="12"/>
      <c r="J12" s="12">
        <v>431</v>
      </c>
      <c r="K12" s="12">
        <f t="shared" si="0"/>
        <v>86.2</v>
      </c>
    </row>
    <row r="13" spans="1:11" ht="15.75" x14ac:dyDescent="0.25">
      <c r="A13" s="10" t="s">
        <v>160</v>
      </c>
      <c r="B13" s="13" t="s">
        <v>161</v>
      </c>
      <c r="C13" s="12">
        <v>80</v>
      </c>
      <c r="D13" s="12">
        <v>84</v>
      </c>
      <c r="E13" s="12">
        <v>91</v>
      </c>
      <c r="F13" s="12">
        <v>86</v>
      </c>
      <c r="G13" s="12">
        <v>90</v>
      </c>
      <c r="H13" s="12">
        <v>89</v>
      </c>
      <c r="I13" s="12"/>
      <c r="J13" s="12">
        <v>431</v>
      </c>
      <c r="K13" s="12">
        <f t="shared" si="0"/>
        <v>86.2</v>
      </c>
    </row>
    <row r="14" spans="1:11" ht="15.75" x14ac:dyDescent="0.25">
      <c r="A14" s="10" t="s">
        <v>124</v>
      </c>
      <c r="B14" s="13" t="s">
        <v>125</v>
      </c>
      <c r="C14" s="12">
        <v>79</v>
      </c>
      <c r="D14" s="12">
        <v>79</v>
      </c>
      <c r="E14" s="12">
        <v>85</v>
      </c>
      <c r="F14" s="12">
        <v>84</v>
      </c>
      <c r="G14" s="12">
        <v>89</v>
      </c>
      <c r="H14" s="12">
        <v>73</v>
      </c>
      <c r="I14" s="12"/>
      <c r="J14" s="12">
        <v>416</v>
      </c>
      <c r="K14" s="12">
        <f t="shared" si="0"/>
        <v>83.2</v>
      </c>
    </row>
    <row r="15" spans="1:11" ht="15.75" x14ac:dyDescent="0.25">
      <c r="A15" s="10" t="s">
        <v>144</v>
      </c>
      <c r="B15" s="13" t="s">
        <v>145</v>
      </c>
      <c r="C15" s="12">
        <v>78</v>
      </c>
      <c r="D15" s="12">
        <v>81</v>
      </c>
      <c r="E15" s="12">
        <v>86</v>
      </c>
      <c r="F15" s="12">
        <v>80</v>
      </c>
      <c r="G15" s="12">
        <v>88</v>
      </c>
      <c r="H15" s="12">
        <v>69</v>
      </c>
      <c r="I15" s="12"/>
      <c r="J15" s="12">
        <v>413</v>
      </c>
      <c r="K15" s="12">
        <f t="shared" si="0"/>
        <v>82.6</v>
      </c>
    </row>
    <row r="16" spans="1:11" ht="15.75" x14ac:dyDescent="0.25">
      <c r="A16" s="10" t="s">
        <v>154</v>
      </c>
      <c r="B16" s="13" t="s">
        <v>155</v>
      </c>
      <c r="C16" s="12">
        <v>79</v>
      </c>
      <c r="D16" s="12">
        <v>79</v>
      </c>
      <c r="E16" s="12">
        <v>87</v>
      </c>
      <c r="F16" s="12">
        <v>84</v>
      </c>
      <c r="G16" s="12">
        <v>84</v>
      </c>
      <c r="H16" s="12">
        <v>71</v>
      </c>
      <c r="I16" s="12"/>
      <c r="J16" s="12">
        <v>413</v>
      </c>
      <c r="K16" s="12">
        <f t="shared" si="0"/>
        <v>82.6</v>
      </c>
    </row>
    <row r="17" spans="1:11" ht="15.75" x14ac:dyDescent="0.25">
      <c r="A17" s="10" t="s">
        <v>156</v>
      </c>
      <c r="B17" s="13" t="s">
        <v>157</v>
      </c>
      <c r="C17" s="12">
        <v>79</v>
      </c>
      <c r="D17" s="12">
        <v>78</v>
      </c>
      <c r="E17" s="12">
        <v>85</v>
      </c>
      <c r="F17" s="12">
        <v>82</v>
      </c>
      <c r="G17" s="12">
        <v>86</v>
      </c>
      <c r="H17" s="12">
        <v>70</v>
      </c>
      <c r="I17" s="12"/>
      <c r="J17" s="12">
        <v>410</v>
      </c>
      <c r="K17" s="12">
        <f t="shared" si="0"/>
        <v>82</v>
      </c>
    </row>
    <row r="18" spans="1:11" ht="15.75" x14ac:dyDescent="0.25">
      <c r="A18" s="10" t="s">
        <v>118</v>
      </c>
      <c r="B18" s="13" t="s">
        <v>119</v>
      </c>
      <c r="C18" s="12">
        <v>78</v>
      </c>
      <c r="D18" s="12">
        <v>80</v>
      </c>
      <c r="E18" s="12">
        <v>84</v>
      </c>
      <c r="F18" s="12">
        <v>78</v>
      </c>
      <c r="G18" s="12">
        <v>84</v>
      </c>
      <c r="H18" s="12">
        <v>66</v>
      </c>
      <c r="I18" s="12"/>
      <c r="J18" s="12">
        <v>404</v>
      </c>
      <c r="K18" s="12">
        <f t="shared" si="0"/>
        <v>80.800000000000011</v>
      </c>
    </row>
    <row r="19" spans="1:11" ht="15.75" x14ac:dyDescent="0.25">
      <c r="A19" s="10" t="s">
        <v>120</v>
      </c>
      <c r="B19" s="13" t="s">
        <v>121</v>
      </c>
      <c r="C19" s="12">
        <v>74</v>
      </c>
      <c r="D19" s="12">
        <v>82</v>
      </c>
      <c r="E19" s="12">
        <v>86</v>
      </c>
      <c r="F19" s="12">
        <v>74</v>
      </c>
      <c r="G19" s="12">
        <v>87</v>
      </c>
      <c r="H19" s="12">
        <v>69</v>
      </c>
      <c r="I19" s="12"/>
      <c r="J19" s="12">
        <v>403</v>
      </c>
      <c r="K19" s="12">
        <f t="shared" si="0"/>
        <v>80.600000000000009</v>
      </c>
    </row>
    <row r="20" spans="1:11" ht="15.75" x14ac:dyDescent="0.25">
      <c r="A20" s="10" t="s">
        <v>162</v>
      </c>
      <c r="B20" s="13" t="s">
        <v>14</v>
      </c>
      <c r="C20" s="12">
        <v>78</v>
      </c>
      <c r="D20" s="12">
        <v>74</v>
      </c>
      <c r="E20" s="12">
        <v>83</v>
      </c>
      <c r="F20" s="12">
        <v>81</v>
      </c>
      <c r="G20" s="12">
        <v>86</v>
      </c>
      <c r="H20" s="12">
        <v>71</v>
      </c>
      <c r="I20" s="12"/>
      <c r="J20" s="12">
        <v>402</v>
      </c>
      <c r="K20" s="12">
        <f t="shared" si="0"/>
        <v>80.400000000000006</v>
      </c>
    </row>
    <row r="21" spans="1:11" ht="15.75" x14ac:dyDescent="0.25">
      <c r="A21" s="10" t="s">
        <v>158</v>
      </c>
      <c r="B21" s="13" t="s">
        <v>159</v>
      </c>
      <c r="C21" s="12">
        <v>69</v>
      </c>
      <c r="D21" s="12">
        <v>82</v>
      </c>
      <c r="E21" s="12">
        <v>81</v>
      </c>
      <c r="F21" s="12">
        <v>73</v>
      </c>
      <c r="G21" s="12">
        <v>86</v>
      </c>
      <c r="H21" s="12">
        <v>78</v>
      </c>
      <c r="I21" s="12"/>
      <c r="J21" s="12">
        <v>391</v>
      </c>
      <c r="K21" s="12">
        <f t="shared" si="0"/>
        <v>78.2</v>
      </c>
    </row>
    <row r="22" spans="1:11" ht="15.75" x14ac:dyDescent="0.25">
      <c r="A22" s="10" t="s">
        <v>163</v>
      </c>
      <c r="B22" s="13" t="s">
        <v>164</v>
      </c>
      <c r="C22" s="12">
        <v>72</v>
      </c>
      <c r="D22" s="12">
        <v>76</v>
      </c>
      <c r="E22" s="12">
        <v>82</v>
      </c>
      <c r="F22" s="12">
        <v>79</v>
      </c>
      <c r="G22" s="12">
        <v>80</v>
      </c>
      <c r="H22" s="12">
        <v>65</v>
      </c>
      <c r="I22" s="12"/>
      <c r="J22" s="12">
        <v>389</v>
      </c>
      <c r="K22" s="12">
        <f t="shared" si="0"/>
        <v>77.8</v>
      </c>
    </row>
    <row r="23" spans="1:11" ht="15.75" x14ac:dyDescent="0.25">
      <c r="A23" s="10" t="s">
        <v>146</v>
      </c>
      <c r="B23" s="13" t="s">
        <v>147</v>
      </c>
      <c r="C23" s="12">
        <v>65</v>
      </c>
      <c r="D23" s="12">
        <v>78</v>
      </c>
      <c r="E23" s="12">
        <v>81</v>
      </c>
      <c r="F23" s="12">
        <v>81</v>
      </c>
      <c r="G23" s="12">
        <v>83</v>
      </c>
      <c r="H23" s="12">
        <v>72</v>
      </c>
      <c r="I23" s="12"/>
      <c r="J23" s="12">
        <v>388</v>
      </c>
      <c r="K23" s="12">
        <f t="shared" si="0"/>
        <v>77.600000000000009</v>
      </c>
    </row>
    <row r="24" spans="1:11" ht="15.75" x14ac:dyDescent="0.25">
      <c r="A24" s="10" t="s">
        <v>165</v>
      </c>
      <c r="B24" s="13" t="s">
        <v>166</v>
      </c>
      <c r="C24" s="12">
        <v>70</v>
      </c>
      <c r="D24" s="12">
        <v>72</v>
      </c>
      <c r="E24" s="12">
        <v>83</v>
      </c>
      <c r="F24" s="12">
        <v>79</v>
      </c>
      <c r="G24" s="12">
        <v>83</v>
      </c>
      <c r="H24" s="12">
        <v>65</v>
      </c>
      <c r="I24" s="12"/>
      <c r="J24" s="12">
        <v>387</v>
      </c>
      <c r="K24" s="12">
        <f t="shared" si="0"/>
        <v>77.400000000000006</v>
      </c>
    </row>
    <row r="25" spans="1:11" ht="15.75" x14ac:dyDescent="0.25">
      <c r="A25" s="10" t="s">
        <v>132</v>
      </c>
      <c r="B25" s="13" t="s">
        <v>133</v>
      </c>
      <c r="C25" s="12">
        <v>67</v>
      </c>
      <c r="D25" s="12">
        <v>78</v>
      </c>
      <c r="E25" s="12">
        <v>79</v>
      </c>
      <c r="F25" s="12">
        <v>80</v>
      </c>
      <c r="G25" s="12">
        <v>82</v>
      </c>
      <c r="H25" s="12">
        <v>69</v>
      </c>
      <c r="I25" s="12"/>
      <c r="J25" s="12">
        <v>386</v>
      </c>
      <c r="K25" s="12">
        <f t="shared" si="0"/>
        <v>77.2</v>
      </c>
    </row>
    <row r="26" spans="1:11" ht="15.75" x14ac:dyDescent="0.25">
      <c r="A26" s="10" t="s">
        <v>116</v>
      </c>
      <c r="B26" s="13" t="s">
        <v>117</v>
      </c>
      <c r="C26" s="12">
        <v>74</v>
      </c>
      <c r="D26" s="12">
        <v>73</v>
      </c>
      <c r="E26" s="12">
        <v>81</v>
      </c>
      <c r="F26" s="12">
        <v>79</v>
      </c>
      <c r="G26" s="12">
        <v>77</v>
      </c>
      <c r="H26" s="12">
        <v>66</v>
      </c>
      <c r="I26" s="12"/>
      <c r="J26" s="12">
        <v>384</v>
      </c>
      <c r="K26" s="12">
        <f t="shared" si="0"/>
        <v>76.8</v>
      </c>
    </row>
    <row r="27" spans="1:11" ht="15.75" x14ac:dyDescent="0.25">
      <c r="A27" s="10" t="s">
        <v>136</v>
      </c>
      <c r="B27" s="13" t="s">
        <v>137</v>
      </c>
      <c r="C27" s="12">
        <v>72</v>
      </c>
      <c r="D27" s="12">
        <v>73</v>
      </c>
      <c r="E27" s="12">
        <v>82</v>
      </c>
      <c r="F27" s="12">
        <v>74</v>
      </c>
      <c r="G27" s="12">
        <v>82</v>
      </c>
      <c r="H27" s="12">
        <v>66</v>
      </c>
      <c r="I27" s="12"/>
      <c r="J27" s="12">
        <v>383</v>
      </c>
      <c r="K27" s="12">
        <f t="shared" si="0"/>
        <v>76.599999999999994</v>
      </c>
    </row>
    <row r="28" spans="1:11" ht="15.75" x14ac:dyDescent="0.25">
      <c r="A28" s="10" t="s">
        <v>122</v>
      </c>
      <c r="B28" s="13" t="s">
        <v>123</v>
      </c>
      <c r="C28" s="12">
        <v>74</v>
      </c>
      <c r="D28" s="12">
        <v>76</v>
      </c>
      <c r="E28" s="12">
        <v>79</v>
      </c>
      <c r="F28" s="12">
        <v>73</v>
      </c>
      <c r="G28" s="12">
        <v>77</v>
      </c>
      <c r="H28" s="12">
        <v>70</v>
      </c>
      <c r="I28" s="12"/>
      <c r="J28" s="12">
        <v>379</v>
      </c>
      <c r="K28" s="12">
        <f t="shared" si="0"/>
        <v>75.8</v>
      </c>
    </row>
    <row r="29" spans="1:11" ht="15.75" x14ac:dyDescent="0.25">
      <c r="A29" s="10" t="s">
        <v>150</v>
      </c>
      <c r="B29" s="13" t="s">
        <v>151</v>
      </c>
      <c r="C29" s="12">
        <v>68</v>
      </c>
      <c r="D29" s="12">
        <v>69</v>
      </c>
      <c r="E29" s="12">
        <v>88</v>
      </c>
      <c r="F29" s="12">
        <v>71</v>
      </c>
      <c r="G29" s="12">
        <v>81</v>
      </c>
      <c r="H29" s="12">
        <v>70</v>
      </c>
      <c r="I29" s="12"/>
      <c r="J29" s="12">
        <v>377</v>
      </c>
      <c r="K29" s="12">
        <f t="shared" si="0"/>
        <v>75.400000000000006</v>
      </c>
    </row>
    <row r="30" spans="1:11" ht="15.75" x14ac:dyDescent="0.25">
      <c r="A30" s="10" t="s">
        <v>177</v>
      </c>
      <c r="B30" s="13" t="s">
        <v>178</v>
      </c>
      <c r="C30" s="12">
        <v>67</v>
      </c>
      <c r="D30" s="12">
        <v>71</v>
      </c>
      <c r="E30" s="12">
        <v>80</v>
      </c>
      <c r="F30" s="12">
        <v>72</v>
      </c>
      <c r="G30" s="12">
        <v>83</v>
      </c>
      <c r="H30" s="12">
        <v>68</v>
      </c>
      <c r="I30" s="12"/>
      <c r="J30" s="12">
        <v>373</v>
      </c>
      <c r="K30" s="12">
        <f t="shared" si="0"/>
        <v>74.599999999999994</v>
      </c>
    </row>
    <row r="31" spans="1:11" ht="15.75" x14ac:dyDescent="0.25">
      <c r="A31" s="10" t="s">
        <v>173</v>
      </c>
      <c r="B31" s="13" t="s">
        <v>174</v>
      </c>
      <c r="C31" s="12">
        <v>62</v>
      </c>
      <c r="D31" s="12">
        <v>77</v>
      </c>
      <c r="E31" s="12">
        <v>78</v>
      </c>
      <c r="F31" s="12">
        <v>71</v>
      </c>
      <c r="G31" s="12">
        <v>79</v>
      </c>
      <c r="H31" s="12">
        <v>69</v>
      </c>
      <c r="I31" s="12"/>
      <c r="J31" s="12">
        <v>367</v>
      </c>
      <c r="K31" s="12">
        <f t="shared" si="0"/>
        <v>73.400000000000006</v>
      </c>
    </row>
    <row r="32" spans="1:11" ht="15.75" x14ac:dyDescent="0.25">
      <c r="A32" s="10" t="s">
        <v>175</v>
      </c>
      <c r="B32" s="13" t="s">
        <v>176</v>
      </c>
      <c r="C32" s="12">
        <v>64</v>
      </c>
      <c r="D32" s="12">
        <v>72</v>
      </c>
      <c r="E32" s="12">
        <v>80</v>
      </c>
      <c r="F32" s="12">
        <v>67</v>
      </c>
      <c r="G32" s="12">
        <v>82</v>
      </c>
      <c r="H32" s="12">
        <v>72</v>
      </c>
      <c r="I32" s="12"/>
      <c r="J32" s="12">
        <v>365</v>
      </c>
      <c r="K32" s="12">
        <f t="shared" si="0"/>
        <v>73</v>
      </c>
    </row>
    <row r="33" spans="1:11" ht="15.75" x14ac:dyDescent="0.25">
      <c r="A33" s="10" t="s">
        <v>152</v>
      </c>
      <c r="B33" s="13" t="s">
        <v>153</v>
      </c>
      <c r="C33" s="12">
        <v>69</v>
      </c>
      <c r="D33" s="12">
        <v>73</v>
      </c>
      <c r="E33" s="12">
        <v>77</v>
      </c>
      <c r="F33" s="12">
        <v>66</v>
      </c>
      <c r="G33" s="12">
        <v>75</v>
      </c>
      <c r="H33" s="12">
        <v>68</v>
      </c>
      <c r="I33" s="12"/>
      <c r="J33" s="12">
        <v>360</v>
      </c>
      <c r="K33" s="12">
        <f t="shared" si="0"/>
        <v>72</v>
      </c>
    </row>
    <row r="34" spans="1:11" ht="15.75" x14ac:dyDescent="0.25">
      <c r="A34" s="10" t="s">
        <v>179</v>
      </c>
      <c r="B34" s="13" t="s">
        <v>180</v>
      </c>
      <c r="C34" s="12">
        <v>72</v>
      </c>
      <c r="D34" s="12">
        <v>69</v>
      </c>
      <c r="E34" s="12">
        <v>77</v>
      </c>
      <c r="F34" s="12">
        <v>59</v>
      </c>
      <c r="G34" s="12">
        <v>75</v>
      </c>
      <c r="H34" s="12">
        <v>71</v>
      </c>
      <c r="I34" s="12"/>
      <c r="J34" s="12">
        <v>352</v>
      </c>
      <c r="K34" s="12">
        <f t="shared" si="0"/>
        <v>70.399999999999991</v>
      </c>
    </row>
    <row r="35" spans="1:11" ht="15.75" x14ac:dyDescent="0.25">
      <c r="A35" s="10" t="s">
        <v>140</v>
      </c>
      <c r="B35" s="13" t="s">
        <v>141</v>
      </c>
      <c r="C35" s="12">
        <v>68</v>
      </c>
      <c r="D35" s="12">
        <v>72</v>
      </c>
      <c r="E35" s="12">
        <v>73</v>
      </c>
      <c r="F35" s="12">
        <v>66</v>
      </c>
      <c r="G35" s="12">
        <v>72</v>
      </c>
      <c r="H35" s="12">
        <v>69</v>
      </c>
      <c r="I35" s="12"/>
      <c r="J35" s="12">
        <v>351</v>
      </c>
      <c r="K35" s="12">
        <f t="shared" si="0"/>
        <v>70.199999999999989</v>
      </c>
    </row>
    <row r="36" spans="1:11" ht="15.75" x14ac:dyDescent="0.25">
      <c r="A36" s="10" t="s">
        <v>134</v>
      </c>
      <c r="B36" s="13" t="s">
        <v>135</v>
      </c>
      <c r="C36" s="12">
        <v>57</v>
      </c>
      <c r="D36" s="12">
        <v>67</v>
      </c>
      <c r="E36" s="12">
        <v>77</v>
      </c>
      <c r="F36" s="12">
        <v>67</v>
      </c>
      <c r="G36" s="12">
        <v>77</v>
      </c>
      <c r="H36" s="12">
        <v>69</v>
      </c>
      <c r="I36" s="12"/>
      <c r="J36" s="12">
        <v>345</v>
      </c>
      <c r="K36" s="12">
        <f t="shared" si="0"/>
        <v>69</v>
      </c>
    </row>
    <row r="37" spans="1:11" ht="15.75" x14ac:dyDescent="0.25">
      <c r="A37" s="10" t="s">
        <v>169</v>
      </c>
      <c r="B37" s="13" t="s">
        <v>170</v>
      </c>
      <c r="C37" s="12">
        <v>54</v>
      </c>
      <c r="D37" s="12">
        <v>67</v>
      </c>
      <c r="E37" s="12">
        <v>80</v>
      </c>
      <c r="F37" s="12">
        <v>61</v>
      </c>
      <c r="G37" s="12">
        <v>65</v>
      </c>
      <c r="H37" s="12">
        <v>68</v>
      </c>
      <c r="I37" s="12"/>
      <c r="J37" s="12">
        <v>327</v>
      </c>
      <c r="K37" s="12">
        <f t="shared" si="0"/>
        <v>65.400000000000006</v>
      </c>
    </row>
    <row r="38" spans="1:11" ht="15.75" x14ac:dyDescent="0.25">
      <c r="A38" s="10" t="s">
        <v>171</v>
      </c>
      <c r="B38" s="13" t="s">
        <v>172</v>
      </c>
      <c r="C38" s="12">
        <v>57</v>
      </c>
      <c r="D38" s="12">
        <v>65</v>
      </c>
      <c r="E38" s="12">
        <v>67</v>
      </c>
      <c r="F38" s="12">
        <v>58</v>
      </c>
      <c r="G38" s="12">
        <v>68</v>
      </c>
      <c r="H38" s="12">
        <v>68</v>
      </c>
      <c r="I38" s="12"/>
      <c r="J38" s="12">
        <v>315</v>
      </c>
      <c r="K38" s="12">
        <f t="shared" si="0"/>
        <v>63</v>
      </c>
    </row>
    <row r="41" spans="1:11" x14ac:dyDescent="0.25">
      <c r="C41" s="29" t="s">
        <v>307</v>
      </c>
      <c r="D41" s="29" t="s">
        <v>308</v>
      </c>
      <c r="E41" s="29" t="s">
        <v>312</v>
      </c>
      <c r="F41" s="29" t="s">
        <v>313</v>
      </c>
      <c r="G41" s="29" t="s">
        <v>311</v>
      </c>
      <c r="H41" s="29" t="s">
        <v>288</v>
      </c>
    </row>
    <row r="42" spans="1:11" x14ac:dyDescent="0.25">
      <c r="C42" s="29">
        <v>0</v>
      </c>
      <c r="D42" s="29">
        <v>0</v>
      </c>
      <c r="E42" s="29">
        <v>9</v>
      </c>
      <c r="F42" s="29">
        <v>20</v>
      </c>
      <c r="G42" s="29">
        <v>5</v>
      </c>
      <c r="H42" s="29">
        <f>SUM(C42:G42)</f>
        <v>34</v>
      </c>
    </row>
  </sheetData>
  <sortState ref="A5:L38">
    <sortCondition descending="1" ref="K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F83D-5E49-4778-8551-7EF604D083DB}">
  <dimension ref="A1:N34"/>
  <sheetViews>
    <sheetView topLeftCell="A16" workbookViewId="0">
      <selection activeCell="L31" sqref="L31"/>
    </sheetView>
  </sheetViews>
  <sheetFormatPr defaultRowHeight="15" x14ac:dyDescent="0.25"/>
  <cols>
    <col min="1" max="1" width="15.28515625" bestFit="1" customWidth="1"/>
    <col min="14" max="14" width="15.28515625" bestFit="1" customWidth="1"/>
  </cols>
  <sheetData>
    <row r="1" spans="1:14" x14ac:dyDescent="0.25">
      <c r="A1" s="47" t="s">
        <v>330</v>
      </c>
      <c r="B1" s="48"/>
      <c r="C1" s="47" t="s">
        <v>331</v>
      </c>
      <c r="D1" s="48"/>
      <c r="E1" s="48"/>
      <c r="F1" s="48"/>
      <c r="G1" s="48"/>
      <c r="H1" s="48"/>
      <c r="I1" s="48"/>
      <c r="J1" s="48"/>
      <c r="K1" s="48"/>
      <c r="L1" s="48"/>
    </row>
    <row r="2" spans="1:14" x14ac:dyDescent="0.25">
      <c r="A2" s="49"/>
      <c r="B2" s="49" t="s">
        <v>317</v>
      </c>
      <c r="C2" s="49" t="s">
        <v>318</v>
      </c>
      <c r="D2" s="49" t="s">
        <v>319</v>
      </c>
      <c r="E2" s="49" t="s">
        <v>320</v>
      </c>
      <c r="F2" s="49" t="s">
        <v>321</v>
      </c>
      <c r="G2" s="49" t="s">
        <v>322</v>
      </c>
      <c r="H2" s="49" t="s">
        <v>323</v>
      </c>
      <c r="I2" s="49" t="s">
        <v>324</v>
      </c>
      <c r="J2" s="49" t="s">
        <v>325</v>
      </c>
      <c r="K2" s="49" t="s">
        <v>288</v>
      </c>
      <c r="L2" s="54" t="s">
        <v>291</v>
      </c>
      <c r="M2" s="60"/>
      <c r="N2" s="61"/>
    </row>
    <row r="3" spans="1:14" x14ac:dyDescent="0.25">
      <c r="A3" s="49" t="s">
        <v>183</v>
      </c>
      <c r="B3" s="50">
        <v>0</v>
      </c>
      <c r="C3" s="50">
        <v>2</v>
      </c>
      <c r="D3" s="50">
        <v>3</v>
      </c>
      <c r="E3" s="50">
        <v>1</v>
      </c>
      <c r="F3" s="50">
        <v>9</v>
      </c>
      <c r="G3" s="50">
        <v>6</v>
      </c>
      <c r="H3" s="50">
        <v>9</v>
      </c>
      <c r="I3" s="50">
        <v>4</v>
      </c>
      <c r="J3" s="50">
        <v>0</v>
      </c>
      <c r="K3" s="50">
        <v>34</v>
      </c>
      <c r="L3" s="49">
        <f>((B3*8)+(C3*7)+(D3*6)+(E3*5)+(F3*4)+(G3*3)+(H3*2)+(I3*1))*12.5/K3</f>
        <v>41.544117647058826</v>
      </c>
    </row>
    <row r="4" spans="1:14" x14ac:dyDescent="0.25">
      <c r="A4" s="49" t="s">
        <v>184</v>
      </c>
      <c r="B4" s="50">
        <v>2</v>
      </c>
      <c r="C4" s="50">
        <v>5</v>
      </c>
      <c r="D4" s="50">
        <v>4</v>
      </c>
      <c r="E4" s="50">
        <v>10</v>
      </c>
      <c r="F4" s="50">
        <v>6</v>
      </c>
      <c r="G4" s="50">
        <v>6</v>
      </c>
      <c r="H4" s="50">
        <v>1</v>
      </c>
      <c r="I4" s="50">
        <v>0</v>
      </c>
      <c r="J4" s="50">
        <v>0</v>
      </c>
      <c r="K4" s="50">
        <v>34</v>
      </c>
      <c r="L4" s="49">
        <f t="shared" ref="L4:L31" si="0">((B4*8)+(C4*7)+(D4*6)+(E4*5)+(F4*4)+(G4*3)+(H4*2)+(I4*1))*12.5/K4</f>
        <v>62.132352941176471</v>
      </c>
    </row>
    <row r="5" spans="1:14" x14ac:dyDescent="0.25">
      <c r="A5" s="49" t="s">
        <v>187</v>
      </c>
      <c r="B5" s="50">
        <v>6</v>
      </c>
      <c r="C5" s="50">
        <v>12</v>
      </c>
      <c r="D5" s="50">
        <v>14</v>
      </c>
      <c r="E5" s="50">
        <v>1</v>
      </c>
      <c r="F5" s="50">
        <v>1</v>
      </c>
      <c r="G5" s="51">
        <v>0</v>
      </c>
      <c r="H5" s="51">
        <v>0</v>
      </c>
      <c r="I5" s="51">
        <v>0</v>
      </c>
      <c r="J5" s="51">
        <v>0</v>
      </c>
      <c r="K5" s="51">
        <v>34</v>
      </c>
      <c r="L5" s="49">
        <f t="shared" si="0"/>
        <v>82.720588235294116</v>
      </c>
    </row>
    <row r="6" spans="1:14" x14ac:dyDescent="0.25">
      <c r="A6" s="49" t="s">
        <v>188</v>
      </c>
      <c r="B6" s="53">
        <v>5</v>
      </c>
      <c r="C6" s="53">
        <v>7</v>
      </c>
      <c r="D6" s="53">
        <v>9</v>
      </c>
      <c r="E6" s="53">
        <v>6</v>
      </c>
      <c r="F6" s="53">
        <v>4</v>
      </c>
      <c r="G6" s="53">
        <v>1</v>
      </c>
      <c r="H6" s="53">
        <v>2</v>
      </c>
      <c r="I6" s="51">
        <v>0</v>
      </c>
      <c r="J6" s="51">
        <v>0</v>
      </c>
      <c r="K6" s="51">
        <v>34</v>
      </c>
      <c r="L6" s="49">
        <f t="shared" si="0"/>
        <v>72.058823529411768</v>
      </c>
    </row>
    <row r="7" spans="1:14" x14ac:dyDescent="0.25">
      <c r="A7" s="49" t="s">
        <v>189</v>
      </c>
      <c r="B7" s="51">
        <v>5</v>
      </c>
      <c r="C7" s="51">
        <v>7</v>
      </c>
      <c r="D7" s="51">
        <v>11</v>
      </c>
      <c r="E7" s="51">
        <v>6</v>
      </c>
      <c r="F7" s="51">
        <v>2</v>
      </c>
      <c r="G7" s="51">
        <v>2</v>
      </c>
      <c r="H7" s="51">
        <v>1</v>
      </c>
      <c r="I7" s="51">
        <v>0</v>
      </c>
      <c r="J7" s="51">
        <v>0</v>
      </c>
      <c r="K7" s="51">
        <v>34</v>
      </c>
      <c r="L7" s="49">
        <f t="shared" si="0"/>
        <v>73.897058823529406</v>
      </c>
    </row>
    <row r="8" spans="1:14" x14ac:dyDescent="0.25">
      <c r="A8" s="49" t="s">
        <v>185</v>
      </c>
      <c r="B8" s="50">
        <v>0</v>
      </c>
      <c r="C8" s="50">
        <v>0</v>
      </c>
      <c r="D8" s="50">
        <v>0</v>
      </c>
      <c r="E8" s="50">
        <v>1</v>
      </c>
      <c r="F8" s="50">
        <v>0</v>
      </c>
      <c r="G8" s="50">
        <v>0</v>
      </c>
      <c r="H8" s="50">
        <v>0</v>
      </c>
      <c r="I8" s="50">
        <v>0</v>
      </c>
      <c r="J8" s="49"/>
      <c r="K8" s="50">
        <v>1</v>
      </c>
      <c r="L8" s="49">
        <f t="shared" si="0"/>
        <v>62.5</v>
      </c>
    </row>
    <row r="9" spans="1:14" x14ac:dyDescent="0.25">
      <c r="A9" s="74" t="s">
        <v>186</v>
      </c>
      <c r="B9" s="57">
        <v>1</v>
      </c>
      <c r="C9" s="57">
        <v>4</v>
      </c>
      <c r="D9" s="57">
        <v>2</v>
      </c>
      <c r="E9" s="57">
        <v>1</v>
      </c>
      <c r="F9" s="57">
        <v>1</v>
      </c>
      <c r="G9" s="57">
        <v>9</v>
      </c>
      <c r="H9" s="57">
        <v>14</v>
      </c>
      <c r="I9" s="57">
        <v>0</v>
      </c>
      <c r="J9" s="57">
        <v>0</v>
      </c>
      <c r="K9" s="57">
        <v>33</v>
      </c>
      <c r="L9" s="74">
        <f t="shared" si="0"/>
        <v>42.424242424242422</v>
      </c>
    </row>
    <row r="10" spans="1:14" x14ac:dyDescent="0.25">
      <c r="A10" s="78" t="s">
        <v>314</v>
      </c>
      <c r="B10" s="79">
        <f>SUM(B3:B8)</f>
        <v>18</v>
      </c>
      <c r="C10" s="79">
        <f t="shared" ref="C10:J10" si="1">SUM(C3:C8)</f>
        <v>33</v>
      </c>
      <c r="D10" s="79">
        <f t="shared" si="1"/>
        <v>41</v>
      </c>
      <c r="E10" s="79">
        <f t="shared" si="1"/>
        <v>25</v>
      </c>
      <c r="F10" s="79">
        <f t="shared" si="1"/>
        <v>22</v>
      </c>
      <c r="G10" s="79">
        <f t="shared" si="1"/>
        <v>15</v>
      </c>
      <c r="H10" s="79">
        <f t="shared" si="1"/>
        <v>13</v>
      </c>
      <c r="I10" s="79">
        <f t="shared" si="1"/>
        <v>4</v>
      </c>
      <c r="J10" s="79">
        <f t="shared" si="1"/>
        <v>0</v>
      </c>
      <c r="K10" s="79">
        <f>SUM(K3:K8)</f>
        <v>171</v>
      </c>
      <c r="L10" s="75">
        <f t="shared" si="0"/>
        <v>66.44736842105263</v>
      </c>
    </row>
    <row r="11" spans="1:14" x14ac:dyDescent="0.25">
      <c r="A11" s="47" t="s">
        <v>332</v>
      </c>
      <c r="B11" s="48"/>
      <c r="C11" s="47" t="s">
        <v>333</v>
      </c>
      <c r="D11" s="48"/>
      <c r="E11" s="48"/>
      <c r="F11" s="48"/>
      <c r="G11" s="48"/>
      <c r="H11" s="48"/>
      <c r="I11" s="48"/>
      <c r="J11" s="48"/>
      <c r="K11" s="48"/>
      <c r="L11" s="77"/>
    </row>
    <row r="12" spans="1:14" x14ac:dyDescent="0.25">
      <c r="A12" s="49"/>
      <c r="B12" s="49" t="s">
        <v>317</v>
      </c>
      <c r="C12" s="49" t="s">
        <v>318</v>
      </c>
      <c r="D12" s="49" t="s">
        <v>319</v>
      </c>
      <c r="E12" s="49" t="s">
        <v>320</v>
      </c>
      <c r="F12" s="49" t="s">
        <v>321</v>
      </c>
      <c r="G12" s="49" t="s">
        <v>322</v>
      </c>
      <c r="H12" s="49" t="s">
        <v>323</v>
      </c>
      <c r="I12" s="49" t="s">
        <v>324</v>
      </c>
      <c r="J12" s="49" t="s">
        <v>325</v>
      </c>
      <c r="K12" s="49" t="s">
        <v>288</v>
      </c>
      <c r="L12" s="49"/>
    </row>
    <row r="13" spans="1:14" x14ac:dyDescent="0.25">
      <c r="A13" s="49" t="s">
        <v>183</v>
      </c>
      <c r="B13" s="50">
        <v>2</v>
      </c>
      <c r="C13" s="50">
        <v>3</v>
      </c>
      <c r="D13" s="50">
        <v>8</v>
      </c>
      <c r="E13" s="50">
        <v>11</v>
      </c>
      <c r="F13" s="50">
        <v>5</v>
      </c>
      <c r="G13" s="50">
        <v>4</v>
      </c>
      <c r="H13" s="50">
        <v>2</v>
      </c>
      <c r="I13" s="50">
        <v>0</v>
      </c>
      <c r="J13" s="50">
        <v>0</v>
      </c>
      <c r="K13" s="50">
        <v>35</v>
      </c>
      <c r="L13" s="49">
        <f t="shared" si="0"/>
        <v>62.857142857142854</v>
      </c>
    </row>
    <row r="14" spans="1:14" x14ac:dyDescent="0.25">
      <c r="A14" s="49" t="s">
        <v>184</v>
      </c>
      <c r="B14" s="50">
        <v>6</v>
      </c>
      <c r="C14" s="50">
        <v>7</v>
      </c>
      <c r="D14" s="50">
        <v>5</v>
      </c>
      <c r="E14" s="50">
        <v>3</v>
      </c>
      <c r="F14" s="50">
        <v>3</v>
      </c>
      <c r="G14" s="50">
        <v>1</v>
      </c>
      <c r="H14" s="50">
        <v>0</v>
      </c>
      <c r="I14" s="50">
        <v>0</v>
      </c>
      <c r="J14" s="50">
        <v>0</v>
      </c>
      <c r="K14" s="50">
        <v>25</v>
      </c>
      <c r="L14" s="49">
        <f t="shared" si="0"/>
        <v>78.5</v>
      </c>
    </row>
    <row r="15" spans="1:14" x14ac:dyDescent="0.25">
      <c r="A15" s="49" t="s">
        <v>334</v>
      </c>
      <c r="B15" s="51">
        <v>3</v>
      </c>
      <c r="C15" s="51">
        <v>3</v>
      </c>
      <c r="D15" s="51">
        <v>6</v>
      </c>
      <c r="E15" s="51">
        <v>7</v>
      </c>
      <c r="F15" s="51">
        <v>8</v>
      </c>
      <c r="G15" s="51">
        <v>4</v>
      </c>
      <c r="H15" s="51">
        <v>3</v>
      </c>
      <c r="I15" s="51">
        <v>1</v>
      </c>
      <c r="J15" s="51">
        <v>0</v>
      </c>
      <c r="K15" s="51">
        <v>35</v>
      </c>
      <c r="L15" s="49">
        <f t="shared" si="0"/>
        <v>59.642857142857146</v>
      </c>
    </row>
    <row r="16" spans="1:14" x14ac:dyDescent="0.25">
      <c r="A16" s="49" t="s">
        <v>335</v>
      </c>
      <c r="B16" s="53">
        <v>3</v>
      </c>
      <c r="C16" s="53">
        <v>3</v>
      </c>
      <c r="D16" s="53">
        <v>7</v>
      </c>
      <c r="E16" s="53">
        <v>7</v>
      </c>
      <c r="F16" s="53">
        <v>7</v>
      </c>
      <c r="G16" s="53">
        <v>3</v>
      </c>
      <c r="H16" s="53">
        <v>2</v>
      </c>
      <c r="I16" s="53">
        <v>3</v>
      </c>
      <c r="J16" s="51">
        <v>0</v>
      </c>
      <c r="K16" s="51">
        <v>35</v>
      </c>
      <c r="L16" s="49">
        <f t="shared" si="0"/>
        <v>59.285714285714285</v>
      </c>
    </row>
    <row r="17" spans="1:12" x14ac:dyDescent="0.25">
      <c r="A17" s="49" t="s">
        <v>185</v>
      </c>
      <c r="B17" s="53">
        <v>2</v>
      </c>
      <c r="C17" s="53">
        <v>4</v>
      </c>
      <c r="D17" s="53">
        <v>4</v>
      </c>
      <c r="E17" s="53">
        <v>5</v>
      </c>
      <c r="F17" s="53">
        <v>5</v>
      </c>
      <c r="G17" s="53">
        <v>1</v>
      </c>
      <c r="H17" s="53">
        <v>1</v>
      </c>
      <c r="I17" s="53">
        <v>1</v>
      </c>
      <c r="J17" s="51">
        <v>0</v>
      </c>
      <c r="K17" s="53">
        <v>23</v>
      </c>
      <c r="L17" s="49">
        <f t="shared" si="0"/>
        <v>64.673913043478265</v>
      </c>
    </row>
    <row r="18" spans="1:12" x14ac:dyDescent="0.25">
      <c r="A18" s="49" t="s">
        <v>194</v>
      </c>
      <c r="B18" s="53">
        <v>1</v>
      </c>
      <c r="C18" s="53">
        <v>1</v>
      </c>
      <c r="D18" s="53">
        <v>2</v>
      </c>
      <c r="E18" s="53">
        <v>4</v>
      </c>
      <c r="F18" s="53">
        <v>2</v>
      </c>
      <c r="G18" s="53">
        <v>1</v>
      </c>
      <c r="H18" s="53">
        <v>1</v>
      </c>
      <c r="I18" s="53">
        <v>0</v>
      </c>
      <c r="J18" s="51">
        <v>0</v>
      </c>
      <c r="K18" s="51">
        <v>12</v>
      </c>
      <c r="L18" s="49">
        <f t="shared" si="0"/>
        <v>62.5</v>
      </c>
    </row>
    <row r="19" spans="1:12" x14ac:dyDescent="0.25">
      <c r="A19" s="49" t="s">
        <v>336</v>
      </c>
      <c r="B19" s="51">
        <v>1</v>
      </c>
      <c r="C19" s="51">
        <v>0</v>
      </c>
      <c r="D19" s="51">
        <v>0</v>
      </c>
      <c r="E19" s="51">
        <v>5</v>
      </c>
      <c r="F19" s="51">
        <v>3</v>
      </c>
      <c r="G19" s="51">
        <v>1</v>
      </c>
      <c r="H19" s="51">
        <v>0</v>
      </c>
      <c r="I19" s="51">
        <v>0</v>
      </c>
      <c r="J19" s="51">
        <v>0</v>
      </c>
      <c r="K19" s="51">
        <v>10</v>
      </c>
      <c r="L19" s="49">
        <f t="shared" si="0"/>
        <v>60</v>
      </c>
    </row>
    <row r="20" spans="1:12" x14ac:dyDescent="0.25">
      <c r="A20" s="74" t="s">
        <v>186</v>
      </c>
      <c r="B20" s="57">
        <v>0</v>
      </c>
      <c r="C20" s="57">
        <v>11</v>
      </c>
      <c r="D20" s="57">
        <v>5</v>
      </c>
      <c r="E20" s="57">
        <v>0</v>
      </c>
      <c r="F20" s="57">
        <v>9</v>
      </c>
      <c r="G20" s="57">
        <v>8</v>
      </c>
      <c r="H20" s="57">
        <v>2</v>
      </c>
      <c r="I20" s="57">
        <v>0</v>
      </c>
      <c r="J20" s="57">
        <v>0</v>
      </c>
      <c r="K20" s="57">
        <v>35</v>
      </c>
      <c r="L20" s="74">
        <f t="shared" si="0"/>
        <v>61.071428571428569</v>
      </c>
    </row>
    <row r="21" spans="1:12" x14ac:dyDescent="0.25">
      <c r="A21" s="78" t="s">
        <v>314</v>
      </c>
      <c r="B21" s="79">
        <f>SUM(B13:B19)</f>
        <v>18</v>
      </c>
      <c r="C21" s="79">
        <f t="shared" ref="C21:J21" si="2">SUM(C13:C19)</f>
        <v>21</v>
      </c>
      <c r="D21" s="79">
        <f t="shared" si="2"/>
        <v>32</v>
      </c>
      <c r="E21" s="79">
        <f t="shared" si="2"/>
        <v>42</v>
      </c>
      <c r="F21" s="79">
        <f t="shared" si="2"/>
        <v>33</v>
      </c>
      <c r="G21" s="79">
        <f t="shared" si="2"/>
        <v>15</v>
      </c>
      <c r="H21" s="79">
        <f t="shared" si="2"/>
        <v>9</v>
      </c>
      <c r="I21" s="79">
        <f t="shared" si="2"/>
        <v>5</v>
      </c>
      <c r="J21" s="79">
        <f t="shared" si="2"/>
        <v>0</v>
      </c>
      <c r="K21" s="79">
        <f>SUM(K13:K19)</f>
        <v>175</v>
      </c>
      <c r="L21" s="75">
        <f t="shared" si="0"/>
        <v>63.785714285714285</v>
      </c>
    </row>
    <row r="22" spans="1:12" x14ac:dyDescent="0.25">
      <c r="A22" s="47" t="s">
        <v>337</v>
      </c>
      <c r="B22" s="48"/>
      <c r="C22" s="47" t="s">
        <v>338</v>
      </c>
      <c r="D22" s="48"/>
      <c r="E22" s="48"/>
      <c r="F22" s="48"/>
      <c r="G22" s="48"/>
      <c r="H22" s="48"/>
      <c r="I22" s="48"/>
      <c r="J22" s="48"/>
      <c r="K22" s="48"/>
      <c r="L22" s="77"/>
    </row>
    <row r="23" spans="1:12" x14ac:dyDescent="0.25">
      <c r="A23" s="49"/>
      <c r="B23" s="49" t="s">
        <v>317</v>
      </c>
      <c r="C23" s="49" t="s">
        <v>318</v>
      </c>
      <c r="D23" s="49" t="s">
        <v>319</v>
      </c>
      <c r="E23" s="49" t="s">
        <v>320</v>
      </c>
      <c r="F23" s="49" t="s">
        <v>321</v>
      </c>
      <c r="G23" s="49" t="s">
        <v>322</v>
      </c>
      <c r="H23" s="49" t="s">
        <v>323</v>
      </c>
      <c r="I23" s="49" t="s">
        <v>324</v>
      </c>
      <c r="J23" s="49" t="s">
        <v>325</v>
      </c>
      <c r="K23" s="49" t="s">
        <v>288</v>
      </c>
      <c r="L23" s="49"/>
    </row>
    <row r="24" spans="1:12" x14ac:dyDescent="0.25">
      <c r="A24" s="49" t="s">
        <v>183</v>
      </c>
      <c r="B24" s="50">
        <v>1</v>
      </c>
      <c r="C24" s="49"/>
      <c r="D24" s="50">
        <v>1</v>
      </c>
      <c r="E24" s="50">
        <v>0</v>
      </c>
      <c r="F24" s="50">
        <v>8</v>
      </c>
      <c r="G24" s="50">
        <v>8</v>
      </c>
      <c r="H24" s="50">
        <v>2</v>
      </c>
      <c r="I24" s="50">
        <v>2</v>
      </c>
      <c r="J24" s="50">
        <v>0</v>
      </c>
      <c r="K24" s="50">
        <v>22</v>
      </c>
      <c r="L24" s="49">
        <f t="shared" si="0"/>
        <v>43.18181818181818</v>
      </c>
    </row>
    <row r="25" spans="1:12" x14ac:dyDescent="0.25">
      <c r="A25" s="49" t="s">
        <v>184</v>
      </c>
      <c r="B25" s="50">
        <v>0</v>
      </c>
      <c r="C25" s="50">
        <v>3</v>
      </c>
      <c r="D25" s="50">
        <v>3</v>
      </c>
      <c r="E25" s="50">
        <v>5</v>
      </c>
      <c r="F25" s="50">
        <v>2</v>
      </c>
      <c r="G25" s="50">
        <v>2</v>
      </c>
      <c r="H25" s="50">
        <v>1</v>
      </c>
      <c r="I25" s="50">
        <v>1</v>
      </c>
      <c r="J25" s="50">
        <v>0</v>
      </c>
      <c r="K25" s="50">
        <v>17</v>
      </c>
      <c r="L25" s="49">
        <f t="shared" si="0"/>
        <v>59.558823529411768</v>
      </c>
    </row>
    <row r="26" spans="1:12" x14ac:dyDescent="0.25">
      <c r="A26" s="49" t="s">
        <v>196</v>
      </c>
      <c r="B26" s="51">
        <v>1</v>
      </c>
      <c r="C26" s="51">
        <v>1</v>
      </c>
      <c r="D26" s="51">
        <v>5</v>
      </c>
      <c r="E26" s="51">
        <v>4</v>
      </c>
      <c r="F26" s="51">
        <v>4</v>
      </c>
      <c r="G26" s="51">
        <v>6</v>
      </c>
      <c r="H26" s="51">
        <v>1</v>
      </c>
      <c r="I26" s="51">
        <v>0</v>
      </c>
      <c r="J26" s="51">
        <v>0</v>
      </c>
      <c r="K26" s="51">
        <v>22</v>
      </c>
      <c r="L26" s="49">
        <f t="shared" si="0"/>
        <v>57.386363636363633</v>
      </c>
    </row>
    <row r="27" spans="1:12" x14ac:dyDescent="0.25">
      <c r="A27" s="49" t="s">
        <v>339</v>
      </c>
      <c r="B27" s="51">
        <v>0</v>
      </c>
      <c r="C27" s="51">
        <v>6</v>
      </c>
      <c r="D27" s="51">
        <v>3</v>
      </c>
      <c r="E27" s="51">
        <v>5</v>
      </c>
      <c r="F27" s="51">
        <v>0</v>
      </c>
      <c r="G27" s="51">
        <v>7</v>
      </c>
      <c r="H27" s="51">
        <v>1</v>
      </c>
      <c r="I27" s="51">
        <v>0</v>
      </c>
      <c r="J27" s="51">
        <v>0</v>
      </c>
      <c r="K27" s="51">
        <v>22</v>
      </c>
      <c r="L27" s="49">
        <f t="shared" si="0"/>
        <v>61.363636363636367</v>
      </c>
    </row>
    <row r="28" spans="1:12" x14ac:dyDescent="0.25">
      <c r="A28" s="49" t="s">
        <v>195</v>
      </c>
      <c r="B28" s="53">
        <v>1</v>
      </c>
      <c r="C28" s="53">
        <v>4</v>
      </c>
      <c r="D28" s="53">
        <v>3</v>
      </c>
      <c r="E28" s="53">
        <v>5</v>
      </c>
      <c r="F28" s="53">
        <v>3</v>
      </c>
      <c r="G28" s="53">
        <v>5</v>
      </c>
      <c r="H28" s="53">
        <v>1</v>
      </c>
      <c r="I28" s="53">
        <v>0</v>
      </c>
      <c r="J28" s="53">
        <v>0</v>
      </c>
      <c r="K28" s="53">
        <v>22</v>
      </c>
      <c r="L28" s="49">
        <f t="shared" si="0"/>
        <v>61.363636363636367</v>
      </c>
    </row>
    <row r="29" spans="1:12" x14ac:dyDescent="0.25">
      <c r="A29" s="49" t="s">
        <v>185</v>
      </c>
      <c r="B29" s="50">
        <v>0</v>
      </c>
      <c r="C29" s="50">
        <v>2</v>
      </c>
      <c r="D29" s="50">
        <v>0</v>
      </c>
      <c r="E29" s="50">
        <v>0</v>
      </c>
      <c r="F29" s="50">
        <v>1</v>
      </c>
      <c r="G29" s="50">
        <v>2</v>
      </c>
      <c r="H29" s="50">
        <v>0</v>
      </c>
      <c r="I29" s="50">
        <v>0</v>
      </c>
      <c r="J29" s="50">
        <v>0</v>
      </c>
      <c r="K29" s="50">
        <v>5</v>
      </c>
      <c r="L29" s="49">
        <f t="shared" si="0"/>
        <v>60</v>
      </c>
    </row>
    <row r="30" spans="1:12" x14ac:dyDescent="0.25">
      <c r="A30" s="74" t="s">
        <v>186</v>
      </c>
      <c r="B30" s="57">
        <v>0</v>
      </c>
      <c r="C30" s="57">
        <v>0</v>
      </c>
      <c r="D30" s="57">
        <v>1</v>
      </c>
      <c r="E30" s="57">
        <v>2</v>
      </c>
      <c r="F30" s="57">
        <v>8</v>
      </c>
      <c r="G30" s="57">
        <v>8</v>
      </c>
      <c r="H30" s="57">
        <v>3</v>
      </c>
      <c r="I30" s="57">
        <v>0</v>
      </c>
      <c r="J30" s="57">
        <v>0</v>
      </c>
      <c r="K30" s="57">
        <v>22</v>
      </c>
      <c r="L30" s="74">
        <f t="shared" si="0"/>
        <v>44.31818181818182</v>
      </c>
    </row>
    <row r="31" spans="1:12" x14ac:dyDescent="0.25">
      <c r="A31" s="69" t="s">
        <v>314</v>
      </c>
      <c r="B31" s="29">
        <f>SUM(B24:B29)</f>
        <v>3</v>
      </c>
      <c r="C31" s="29">
        <f t="shared" ref="C31:J31" si="3">SUM(C24:C29)</f>
        <v>16</v>
      </c>
      <c r="D31" s="29">
        <f t="shared" si="3"/>
        <v>15</v>
      </c>
      <c r="E31" s="29">
        <f t="shared" si="3"/>
        <v>19</v>
      </c>
      <c r="F31" s="29">
        <f t="shared" si="3"/>
        <v>18</v>
      </c>
      <c r="G31" s="29">
        <f t="shared" si="3"/>
        <v>30</v>
      </c>
      <c r="H31" s="29">
        <f t="shared" si="3"/>
        <v>6</v>
      </c>
      <c r="I31" s="29">
        <f t="shared" si="3"/>
        <v>3</v>
      </c>
      <c r="J31" s="29">
        <f t="shared" si="3"/>
        <v>0</v>
      </c>
      <c r="K31" s="29">
        <f>SUM(K24:K29)</f>
        <v>110</v>
      </c>
      <c r="L31" s="75">
        <f t="shared" si="0"/>
        <v>56.590909090909093</v>
      </c>
    </row>
    <row r="32" spans="1:12" x14ac:dyDescent="0.25">
      <c r="L32" s="76"/>
    </row>
    <row r="33" spans="1:12" x14ac:dyDescent="0.25">
      <c r="A33" s="29" t="s">
        <v>343</v>
      </c>
      <c r="B33" s="29">
        <f>B10+B21+B31</f>
        <v>39</v>
      </c>
      <c r="C33" s="29">
        <f t="shared" ref="C33:K33" si="4">C10+C21+C31</f>
        <v>70</v>
      </c>
      <c r="D33" s="29">
        <f t="shared" si="4"/>
        <v>88</v>
      </c>
      <c r="E33" s="29">
        <f t="shared" si="4"/>
        <v>86</v>
      </c>
      <c r="F33" s="29">
        <f t="shared" si="4"/>
        <v>73</v>
      </c>
      <c r="G33" s="29">
        <f t="shared" si="4"/>
        <v>60</v>
      </c>
      <c r="H33" s="29">
        <f t="shared" si="4"/>
        <v>28</v>
      </c>
      <c r="I33" s="29">
        <f t="shared" si="4"/>
        <v>12</v>
      </c>
      <c r="J33" s="29">
        <f t="shared" si="4"/>
        <v>0</v>
      </c>
      <c r="K33" s="29">
        <f t="shared" si="4"/>
        <v>456</v>
      </c>
      <c r="L33" s="75">
        <f>((B33*8)+(C33*7)+(D33*6)+(E33*5)+(F33*4)+(G33*3)+(H33*2)+(I33*1))*12.5/(91*5)</f>
        <v>63.18681318681319</v>
      </c>
    </row>
    <row r="34" spans="1:12" x14ac:dyDescent="0.25">
      <c r="A34" s="80" t="s">
        <v>346</v>
      </c>
      <c r="L34" s="62">
        <v>62.61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9"/>
  <sheetViews>
    <sheetView topLeftCell="A4" workbookViewId="0">
      <selection activeCell="N6" sqref="N6"/>
    </sheetView>
  </sheetViews>
  <sheetFormatPr defaultRowHeight="15" x14ac:dyDescent="0.25"/>
  <cols>
    <col min="3" max="3" width="15.85546875" bestFit="1" customWidth="1"/>
    <col min="4" max="4" width="21.42578125" customWidth="1"/>
  </cols>
  <sheetData>
    <row r="2" spans="2:10" ht="18" x14ac:dyDescent="0.25">
      <c r="B2" s="35"/>
      <c r="D2" s="39" t="s">
        <v>348</v>
      </c>
    </row>
    <row r="4" spans="2:10" ht="18" x14ac:dyDescent="0.25">
      <c r="C4" s="40" t="s">
        <v>289</v>
      </c>
      <c r="D4" s="40" t="s">
        <v>290</v>
      </c>
      <c r="E4" s="41" t="s">
        <v>307</v>
      </c>
      <c r="F4" s="41" t="s">
        <v>308</v>
      </c>
      <c r="G4" s="41" t="s">
        <v>309</v>
      </c>
      <c r="H4" s="41" t="s">
        <v>310</v>
      </c>
      <c r="I4" s="41" t="s">
        <v>311</v>
      </c>
      <c r="J4" s="29" t="s">
        <v>288</v>
      </c>
    </row>
    <row r="5" spans="2:10" ht="18" x14ac:dyDescent="0.25">
      <c r="C5" s="42">
        <v>27</v>
      </c>
      <c r="D5" s="42" t="s">
        <v>187</v>
      </c>
      <c r="E5" s="29">
        <v>0</v>
      </c>
      <c r="F5" s="29">
        <v>0</v>
      </c>
      <c r="G5" s="29">
        <v>2</v>
      </c>
      <c r="H5" s="29">
        <v>26</v>
      </c>
      <c r="I5" s="29">
        <v>6</v>
      </c>
      <c r="J5" s="29">
        <f>SUM(E5:I5)</f>
        <v>34</v>
      </c>
    </row>
    <row r="6" spans="2:10" ht="18" x14ac:dyDescent="0.25">
      <c r="C6" s="42">
        <v>28</v>
      </c>
      <c r="D6" s="42" t="s">
        <v>188</v>
      </c>
      <c r="E6" s="29">
        <v>0</v>
      </c>
      <c r="F6" s="29">
        <v>0</v>
      </c>
      <c r="G6" s="29">
        <v>14</v>
      </c>
      <c r="H6" s="29">
        <v>15</v>
      </c>
      <c r="I6" s="29">
        <v>5</v>
      </c>
      <c r="J6" s="29">
        <f t="shared" ref="J6:J19" si="0">SUM(E6:I6)</f>
        <v>34</v>
      </c>
    </row>
    <row r="7" spans="2:10" ht="18" x14ac:dyDescent="0.25">
      <c r="C7" s="42">
        <v>302</v>
      </c>
      <c r="D7" s="42" t="s">
        <v>184</v>
      </c>
      <c r="E7" s="29">
        <v>0</v>
      </c>
      <c r="F7" s="29">
        <v>0</v>
      </c>
      <c r="G7" s="29">
        <f>13+3+3</f>
        <v>19</v>
      </c>
      <c r="H7" s="29">
        <f>17+13+13</f>
        <v>43</v>
      </c>
      <c r="I7" s="29">
        <f>4+9+1</f>
        <v>14</v>
      </c>
      <c r="J7" s="29">
        <f t="shared" si="0"/>
        <v>76</v>
      </c>
    </row>
    <row r="8" spans="2:10" ht="18" x14ac:dyDescent="0.25">
      <c r="C8" s="40">
        <v>29</v>
      </c>
      <c r="D8" s="40" t="s">
        <v>189</v>
      </c>
      <c r="E8" s="29">
        <v>0</v>
      </c>
      <c r="F8" s="29">
        <v>0</v>
      </c>
      <c r="G8" s="29">
        <v>5</v>
      </c>
      <c r="H8" s="29">
        <v>21</v>
      </c>
      <c r="I8" s="29">
        <v>8</v>
      </c>
      <c r="J8" s="29">
        <f t="shared" si="0"/>
        <v>34</v>
      </c>
    </row>
    <row r="9" spans="2:10" ht="18" x14ac:dyDescent="0.25">
      <c r="C9" s="40">
        <v>41</v>
      </c>
      <c r="D9" s="40" t="s">
        <v>185</v>
      </c>
      <c r="E9" s="29">
        <v>0</v>
      </c>
      <c r="F9" s="29">
        <v>0</v>
      </c>
      <c r="G9" s="29">
        <v>12</v>
      </c>
      <c r="H9" s="29">
        <v>9</v>
      </c>
      <c r="I9" s="29">
        <v>8</v>
      </c>
      <c r="J9" s="29">
        <f t="shared" si="0"/>
        <v>29</v>
      </c>
    </row>
    <row r="10" spans="2:10" ht="18" x14ac:dyDescent="0.25">
      <c r="C10" s="41">
        <v>44</v>
      </c>
      <c r="D10" s="40" t="s">
        <v>194</v>
      </c>
      <c r="E10" s="29">
        <v>0</v>
      </c>
      <c r="F10" s="29">
        <v>0</v>
      </c>
      <c r="G10" s="29">
        <v>2</v>
      </c>
      <c r="H10" s="29">
        <v>7</v>
      </c>
      <c r="I10" s="29">
        <v>3</v>
      </c>
      <c r="J10" s="29">
        <f t="shared" si="0"/>
        <v>12</v>
      </c>
    </row>
    <row r="11" spans="2:10" ht="18" x14ac:dyDescent="0.25">
      <c r="C11" s="41">
        <v>55</v>
      </c>
      <c r="D11" s="40" t="s">
        <v>197</v>
      </c>
      <c r="E11" s="29">
        <v>0</v>
      </c>
      <c r="F11" s="29">
        <v>0</v>
      </c>
      <c r="G11" s="29">
        <v>14</v>
      </c>
      <c r="H11" s="29">
        <v>8</v>
      </c>
      <c r="I11" s="29">
        <v>1</v>
      </c>
      <c r="J11" s="29">
        <f t="shared" si="0"/>
        <v>23</v>
      </c>
    </row>
    <row r="12" spans="2:10" ht="18" x14ac:dyDescent="0.25">
      <c r="C12" s="40">
        <v>83</v>
      </c>
      <c r="D12" s="40" t="s">
        <v>191</v>
      </c>
      <c r="E12" s="29">
        <v>0</v>
      </c>
      <c r="F12" s="29">
        <v>0</v>
      </c>
      <c r="G12" s="29">
        <v>0</v>
      </c>
      <c r="H12" s="29">
        <v>7</v>
      </c>
      <c r="I12" s="29">
        <v>3</v>
      </c>
      <c r="J12" s="29">
        <f t="shared" si="0"/>
        <v>10</v>
      </c>
    </row>
    <row r="13" spans="2:10" ht="18" x14ac:dyDescent="0.25">
      <c r="C13" s="40">
        <v>42</v>
      </c>
      <c r="D13" s="40" t="s">
        <v>192</v>
      </c>
      <c r="E13" s="29">
        <v>0</v>
      </c>
      <c r="F13" s="29">
        <v>0</v>
      </c>
      <c r="G13" s="29">
        <v>8</v>
      </c>
      <c r="H13" s="29">
        <v>21</v>
      </c>
      <c r="I13" s="29">
        <v>6</v>
      </c>
      <c r="J13" s="29">
        <f t="shared" si="0"/>
        <v>35</v>
      </c>
    </row>
    <row r="14" spans="2:10" ht="18" x14ac:dyDescent="0.25">
      <c r="C14" s="40">
        <v>43</v>
      </c>
      <c r="D14" s="40" t="s">
        <v>193</v>
      </c>
      <c r="E14" s="29">
        <v>0</v>
      </c>
      <c r="F14" s="29">
        <v>0</v>
      </c>
      <c r="G14" s="29">
        <v>8</v>
      </c>
      <c r="H14" s="29">
        <v>21</v>
      </c>
      <c r="I14" s="29">
        <v>6</v>
      </c>
      <c r="J14" s="29">
        <f t="shared" si="0"/>
        <v>35</v>
      </c>
    </row>
    <row r="15" spans="2:10" ht="18" x14ac:dyDescent="0.25">
      <c r="C15" s="41">
        <v>54</v>
      </c>
      <c r="D15" s="40" t="s">
        <v>196</v>
      </c>
      <c r="E15" s="29">
        <v>0</v>
      </c>
      <c r="F15" s="29">
        <v>0</v>
      </c>
      <c r="G15" s="29">
        <v>10</v>
      </c>
      <c r="H15" s="29">
        <v>10</v>
      </c>
      <c r="I15" s="29">
        <v>2</v>
      </c>
      <c r="J15" s="29">
        <f t="shared" si="0"/>
        <v>22</v>
      </c>
    </row>
    <row r="16" spans="2:10" ht="18" x14ac:dyDescent="0.25">
      <c r="C16" s="41">
        <v>30</v>
      </c>
      <c r="D16" s="40" t="s">
        <v>195</v>
      </c>
      <c r="E16" s="29">
        <v>0</v>
      </c>
      <c r="F16" s="29">
        <v>0</v>
      </c>
      <c r="G16" s="29">
        <v>13</v>
      </c>
      <c r="H16" s="29">
        <v>8</v>
      </c>
      <c r="I16" s="29">
        <v>1</v>
      </c>
      <c r="J16" s="29">
        <f t="shared" si="0"/>
        <v>22</v>
      </c>
    </row>
    <row r="17" spans="3:10" ht="18" x14ac:dyDescent="0.25">
      <c r="C17" s="41">
        <v>48</v>
      </c>
      <c r="D17" s="40" t="s">
        <v>186</v>
      </c>
      <c r="E17" s="29">
        <v>0</v>
      </c>
      <c r="F17" s="29">
        <v>0</v>
      </c>
      <c r="G17" s="29">
        <v>45</v>
      </c>
      <c r="H17" s="29">
        <f>15+5+12</f>
        <v>32</v>
      </c>
      <c r="I17" s="29">
        <f>10+3</f>
        <v>13</v>
      </c>
      <c r="J17" s="29">
        <f t="shared" si="0"/>
        <v>90</v>
      </c>
    </row>
    <row r="18" spans="3:10" ht="18" x14ac:dyDescent="0.25">
      <c r="C18" s="40">
        <v>301</v>
      </c>
      <c r="D18" s="44" t="s">
        <v>190</v>
      </c>
      <c r="E18" s="45">
        <v>0</v>
      </c>
      <c r="F18" s="45">
        <v>0</v>
      </c>
      <c r="G18" s="45">
        <f>2+19+8</f>
        <v>29</v>
      </c>
      <c r="H18" s="45">
        <f>24+12+12</f>
        <v>48</v>
      </c>
      <c r="I18" s="45">
        <f>9+3+2</f>
        <v>14</v>
      </c>
      <c r="J18" s="45">
        <f t="shared" si="0"/>
        <v>91</v>
      </c>
    </row>
    <row r="19" spans="3:10" ht="18" x14ac:dyDescent="0.25">
      <c r="D19" s="41"/>
      <c r="E19" s="46">
        <v>0</v>
      </c>
      <c r="F19" s="46">
        <v>0</v>
      </c>
      <c r="G19" s="46">
        <v>25</v>
      </c>
      <c r="H19" s="46">
        <v>54</v>
      </c>
      <c r="I19" s="46">
        <v>12</v>
      </c>
      <c r="J19" s="29">
        <f t="shared" si="0"/>
        <v>91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101"/>
  <sheetViews>
    <sheetView topLeftCell="A7" workbookViewId="0">
      <selection activeCell="E60" sqref="E13:E60"/>
    </sheetView>
  </sheetViews>
  <sheetFormatPr defaultRowHeight="15" x14ac:dyDescent="0.25"/>
  <cols>
    <col min="2" max="2" width="9" bestFit="1" customWidth="1"/>
    <col min="3" max="3" width="21.7109375" bestFit="1" customWidth="1"/>
  </cols>
  <sheetData>
    <row r="2" spans="2:12" ht="18.75" x14ac:dyDescent="0.3">
      <c r="C2" s="14" t="s">
        <v>285</v>
      </c>
    </row>
    <row r="4" spans="2:12" x14ac:dyDescent="0.25">
      <c r="B4" s="31"/>
      <c r="C4" s="31"/>
      <c r="D4" s="31">
        <v>184</v>
      </c>
      <c r="E4" s="31">
        <v>2</v>
      </c>
      <c r="F4" s="31">
        <v>41</v>
      </c>
      <c r="G4" s="31">
        <v>86</v>
      </c>
      <c r="H4" s="31">
        <v>87</v>
      </c>
      <c r="I4" s="30">
        <v>122</v>
      </c>
      <c r="J4" s="33">
        <v>402</v>
      </c>
    </row>
    <row r="5" spans="2:12" x14ac:dyDescent="0.25">
      <c r="B5" s="31" t="s">
        <v>17</v>
      </c>
      <c r="C5" s="31" t="s">
        <v>115</v>
      </c>
      <c r="D5" s="31" t="s">
        <v>190</v>
      </c>
      <c r="E5" s="31" t="s">
        <v>184</v>
      </c>
      <c r="F5" s="31" t="s">
        <v>185</v>
      </c>
      <c r="G5" s="31" t="s">
        <v>282</v>
      </c>
      <c r="H5" s="31" t="s">
        <v>283</v>
      </c>
      <c r="I5" s="31" t="s">
        <v>284</v>
      </c>
      <c r="J5" s="33" t="s">
        <v>287</v>
      </c>
      <c r="K5" s="33" t="s">
        <v>288</v>
      </c>
      <c r="L5" s="33" t="s">
        <v>199</v>
      </c>
    </row>
    <row r="6" spans="2:12" x14ac:dyDescent="0.25">
      <c r="B6" s="30">
        <v>17234727</v>
      </c>
      <c r="C6" s="32" t="s">
        <v>271</v>
      </c>
      <c r="D6" s="30">
        <v>92</v>
      </c>
      <c r="E6" s="30">
        <v>93</v>
      </c>
      <c r="F6" s="30">
        <v>83</v>
      </c>
      <c r="G6" s="30">
        <v>79</v>
      </c>
      <c r="H6" s="30">
        <v>90</v>
      </c>
      <c r="I6" s="30"/>
      <c r="J6" s="29"/>
      <c r="K6" s="29">
        <f t="shared" ref="K6:K37" si="0">D6+E6+F6+G6+H6+I6</f>
        <v>437</v>
      </c>
      <c r="L6" s="29">
        <f t="shared" ref="L6:L37" si="1">K6/5</f>
        <v>87.4</v>
      </c>
    </row>
    <row r="7" spans="2:12" x14ac:dyDescent="0.25">
      <c r="B7" s="30">
        <v>17234756</v>
      </c>
      <c r="C7" s="32" t="s">
        <v>248</v>
      </c>
      <c r="D7" s="30">
        <v>83</v>
      </c>
      <c r="E7" s="30">
        <v>92</v>
      </c>
      <c r="F7" s="30">
        <v>67</v>
      </c>
      <c r="G7" s="30">
        <v>78</v>
      </c>
      <c r="H7" s="30">
        <v>88</v>
      </c>
      <c r="I7" s="30"/>
      <c r="J7" s="29"/>
      <c r="K7" s="29">
        <f t="shared" si="0"/>
        <v>408</v>
      </c>
      <c r="L7" s="29">
        <f t="shared" si="1"/>
        <v>81.599999999999994</v>
      </c>
    </row>
    <row r="8" spans="2:12" x14ac:dyDescent="0.25">
      <c r="B8" s="36">
        <v>17234699</v>
      </c>
      <c r="C8" s="37" t="s">
        <v>223</v>
      </c>
      <c r="D8" s="36">
        <v>92</v>
      </c>
      <c r="E8" s="36">
        <v>91</v>
      </c>
      <c r="F8" s="36">
        <v>93</v>
      </c>
      <c r="G8" s="36">
        <v>89</v>
      </c>
      <c r="H8" s="36">
        <v>97</v>
      </c>
      <c r="I8" s="36"/>
      <c r="J8" s="38"/>
      <c r="K8" s="38">
        <f t="shared" si="0"/>
        <v>462</v>
      </c>
      <c r="L8" s="38">
        <f t="shared" si="1"/>
        <v>92.4</v>
      </c>
    </row>
    <row r="9" spans="2:12" x14ac:dyDescent="0.25">
      <c r="B9" s="36">
        <v>17234732</v>
      </c>
      <c r="C9" s="37" t="s">
        <v>276</v>
      </c>
      <c r="D9" s="36">
        <v>94</v>
      </c>
      <c r="E9" s="36">
        <v>91</v>
      </c>
      <c r="F9" s="36">
        <v>91</v>
      </c>
      <c r="G9" s="36">
        <v>83</v>
      </c>
      <c r="H9" s="36">
        <v>97</v>
      </c>
      <c r="I9" s="36"/>
      <c r="J9" s="38"/>
      <c r="K9" s="38">
        <f t="shared" si="0"/>
        <v>456</v>
      </c>
      <c r="L9" s="38">
        <f t="shared" si="1"/>
        <v>91.2</v>
      </c>
    </row>
    <row r="10" spans="2:12" x14ac:dyDescent="0.25">
      <c r="B10" s="30">
        <v>17234730</v>
      </c>
      <c r="C10" s="32" t="s">
        <v>274</v>
      </c>
      <c r="D10" s="30">
        <v>92</v>
      </c>
      <c r="E10" s="30">
        <v>91</v>
      </c>
      <c r="F10" s="30">
        <v>87</v>
      </c>
      <c r="G10" s="30">
        <v>86</v>
      </c>
      <c r="H10" s="30">
        <v>98</v>
      </c>
      <c r="I10" s="30"/>
      <c r="J10" s="29"/>
      <c r="K10" s="29">
        <f t="shared" si="0"/>
        <v>454</v>
      </c>
      <c r="L10" s="29">
        <f t="shared" si="1"/>
        <v>90.8</v>
      </c>
    </row>
    <row r="11" spans="2:12" x14ac:dyDescent="0.25">
      <c r="B11" s="30">
        <v>17234711</v>
      </c>
      <c r="C11" s="32" t="s">
        <v>249</v>
      </c>
      <c r="D11" s="30">
        <v>89</v>
      </c>
      <c r="E11" s="30">
        <v>91</v>
      </c>
      <c r="F11" s="30">
        <v>79</v>
      </c>
      <c r="G11" s="30">
        <v>91</v>
      </c>
      <c r="H11" s="30">
        <v>88</v>
      </c>
      <c r="I11" s="30"/>
      <c r="J11" s="29"/>
      <c r="K11" s="29">
        <f t="shared" si="0"/>
        <v>438</v>
      </c>
      <c r="L11" s="29">
        <f t="shared" si="1"/>
        <v>87.6</v>
      </c>
    </row>
    <row r="12" spans="2:12" x14ac:dyDescent="0.25">
      <c r="B12" s="30">
        <v>17234707</v>
      </c>
      <c r="C12" s="32" t="s">
        <v>244</v>
      </c>
      <c r="D12" s="30">
        <v>88</v>
      </c>
      <c r="E12" s="30">
        <v>91</v>
      </c>
      <c r="F12" s="30">
        <v>76</v>
      </c>
      <c r="G12" s="30">
        <v>75</v>
      </c>
      <c r="H12" s="30">
        <v>90</v>
      </c>
      <c r="I12" s="30"/>
      <c r="J12" s="29"/>
      <c r="K12" s="29">
        <f t="shared" si="0"/>
        <v>420</v>
      </c>
      <c r="L12" s="29">
        <f t="shared" si="1"/>
        <v>84</v>
      </c>
    </row>
    <row r="13" spans="2:12" x14ac:dyDescent="0.25">
      <c r="B13" s="30">
        <v>17234703</v>
      </c>
      <c r="C13" s="32" t="s">
        <v>228</v>
      </c>
      <c r="D13" s="30">
        <v>91</v>
      </c>
      <c r="E13" s="30">
        <v>89</v>
      </c>
      <c r="F13" s="30">
        <v>79</v>
      </c>
      <c r="G13" s="30">
        <v>82</v>
      </c>
      <c r="H13" s="30">
        <v>97</v>
      </c>
      <c r="I13" s="30"/>
      <c r="J13" s="29"/>
      <c r="K13" s="29">
        <f t="shared" si="0"/>
        <v>438</v>
      </c>
      <c r="L13" s="29">
        <f t="shared" si="1"/>
        <v>87.6</v>
      </c>
    </row>
    <row r="14" spans="2:12" x14ac:dyDescent="0.25">
      <c r="B14" s="30">
        <v>17234733</v>
      </c>
      <c r="C14" s="32" t="s">
        <v>219</v>
      </c>
      <c r="D14" s="30">
        <v>83</v>
      </c>
      <c r="E14" s="30">
        <v>89</v>
      </c>
      <c r="F14" s="30">
        <v>76</v>
      </c>
      <c r="G14" s="30">
        <v>81</v>
      </c>
      <c r="H14" s="30">
        <v>82</v>
      </c>
      <c r="I14" s="30"/>
      <c r="J14" s="29"/>
      <c r="K14" s="29">
        <f t="shared" si="0"/>
        <v>411</v>
      </c>
      <c r="L14" s="29">
        <f t="shared" si="1"/>
        <v>82.2</v>
      </c>
    </row>
    <row r="15" spans="2:12" x14ac:dyDescent="0.25">
      <c r="B15" s="30">
        <v>17234746</v>
      </c>
      <c r="C15" s="32" t="s">
        <v>234</v>
      </c>
      <c r="D15" s="30">
        <v>88</v>
      </c>
      <c r="E15" s="30">
        <v>88</v>
      </c>
      <c r="F15" s="30">
        <v>84</v>
      </c>
      <c r="G15" s="30">
        <v>82</v>
      </c>
      <c r="H15" s="30">
        <v>93</v>
      </c>
      <c r="I15" s="30"/>
      <c r="J15" s="29"/>
      <c r="K15" s="29">
        <f t="shared" si="0"/>
        <v>435</v>
      </c>
      <c r="L15" s="29">
        <f t="shared" si="1"/>
        <v>87</v>
      </c>
    </row>
    <row r="16" spans="2:12" x14ac:dyDescent="0.25">
      <c r="B16" s="30">
        <v>17234765</v>
      </c>
      <c r="C16" s="32" t="s">
        <v>277</v>
      </c>
      <c r="D16" s="30">
        <v>92</v>
      </c>
      <c r="E16" s="30">
        <v>88</v>
      </c>
      <c r="F16" s="30">
        <v>78</v>
      </c>
      <c r="G16" s="30">
        <v>80</v>
      </c>
      <c r="H16" s="30">
        <v>86</v>
      </c>
      <c r="I16" s="30"/>
      <c r="J16" s="29"/>
      <c r="K16" s="29">
        <f t="shared" si="0"/>
        <v>424</v>
      </c>
      <c r="L16" s="29">
        <f t="shared" si="1"/>
        <v>84.8</v>
      </c>
    </row>
    <row r="17" spans="2:12" x14ac:dyDescent="0.25">
      <c r="B17" s="30">
        <v>17234679</v>
      </c>
      <c r="C17" s="32" t="s">
        <v>207</v>
      </c>
      <c r="D17" s="30">
        <v>74</v>
      </c>
      <c r="E17" s="30">
        <v>88</v>
      </c>
      <c r="F17" s="30">
        <v>64</v>
      </c>
      <c r="G17" s="30">
        <v>71</v>
      </c>
      <c r="H17" s="30">
        <v>84</v>
      </c>
      <c r="I17" s="30"/>
      <c r="J17" s="29"/>
      <c r="K17" s="29">
        <f t="shared" si="0"/>
        <v>381</v>
      </c>
      <c r="L17" s="29">
        <f t="shared" si="1"/>
        <v>76.2</v>
      </c>
    </row>
    <row r="18" spans="2:12" x14ac:dyDescent="0.25">
      <c r="B18" s="30">
        <v>17234697</v>
      </c>
      <c r="C18" s="32" t="s">
        <v>221</v>
      </c>
      <c r="D18" s="30">
        <v>92</v>
      </c>
      <c r="E18" s="30">
        <v>87</v>
      </c>
      <c r="F18" s="30">
        <v>77</v>
      </c>
      <c r="G18" s="30">
        <v>86</v>
      </c>
      <c r="H18" s="30">
        <v>97</v>
      </c>
      <c r="I18" s="30"/>
      <c r="J18" s="29"/>
      <c r="K18" s="29">
        <f t="shared" si="0"/>
        <v>439</v>
      </c>
      <c r="L18" s="29">
        <f t="shared" si="1"/>
        <v>87.8</v>
      </c>
    </row>
    <row r="19" spans="2:12" x14ac:dyDescent="0.25">
      <c r="B19" s="30">
        <v>17234675</v>
      </c>
      <c r="C19" s="32" t="s">
        <v>205</v>
      </c>
      <c r="D19" s="30">
        <v>89</v>
      </c>
      <c r="E19" s="30">
        <v>87</v>
      </c>
      <c r="F19" s="30">
        <v>80</v>
      </c>
      <c r="G19" s="30">
        <v>83</v>
      </c>
      <c r="H19" s="30">
        <v>91</v>
      </c>
      <c r="I19" s="30"/>
      <c r="J19" s="29"/>
      <c r="K19" s="29">
        <f t="shared" si="0"/>
        <v>430</v>
      </c>
      <c r="L19" s="29">
        <f t="shared" si="1"/>
        <v>86</v>
      </c>
    </row>
    <row r="20" spans="2:12" x14ac:dyDescent="0.25">
      <c r="B20" s="30">
        <v>17234745</v>
      </c>
      <c r="C20" s="32" t="s">
        <v>233</v>
      </c>
      <c r="D20" s="30">
        <v>88</v>
      </c>
      <c r="E20" s="30">
        <v>87</v>
      </c>
      <c r="F20" s="30">
        <v>81</v>
      </c>
      <c r="G20" s="30">
        <v>77</v>
      </c>
      <c r="H20" s="30">
        <v>91</v>
      </c>
      <c r="I20" s="30"/>
      <c r="J20" s="29"/>
      <c r="K20" s="29">
        <f t="shared" si="0"/>
        <v>424</v>
      </c>
      <c r="L20" s="29">
        <f t="shared" si="1"/>
        <v>84.8</v>
      </c>
    </row>
    <row r="21" spans="2:12" x14ac:dyDescent="0.25">
      <c r="B21" s="30">
        <v>17234689</v>
      </c>
      <c r="C21" s="32" t="s">
        <v>149</v>
      </c>
      <c r="D21" s="30">
        <v>86</v>
      </c>
      <c r="E21" s="30">
        <v>86</v>
      </c>
      <c r="F21" s="30">
        <v>74</v>
      </c>
      <c r="G21" s="30">
        <v>75</v>
      </c>
      <c r="H21" s="30">
        <v>89</v>
      </c>
      <c r="I21" s="30"/>
      <c r="J21" s="29"/>
      <c r="K21" s="29">
        <f t="shared" si="0"/>
        <v>410</v>
      </c>
      <c r="L21" s="29">
        <f t="shared" si="1"/>
        <v>82</v>
      </c>
    </row>
    <row r="22" spans="2:12" x14ac:dyDescent="0.25">
      <c r="B22" s="30">
        <v>17234720</v>
      </c>
      <c r="C22" s="32" t="s">
        <v>263</v>
      </c>
      <c r="D22" s="30">
        <v>85</v>
      </c>
      <c r="E22" s="30">
        <v>86</v>
      </c>
      <c r="F22" s="30">
        <v>78</v>
      </c>
      <c r="G22" s="30">
        <v>70</v>
      </c>
      <c r="H22" s="30">
        <v>85</v>
      </c>
      <c r="I22" s="30"/>
      <c r="J22" s="29"/>
      <c r="K22" s="29">
        <f t="shared" si="0"/>
        <v>404</v>
      </c>
      <c r="L22" s="29">
        <f t="shared" si="1"/>
        <v>80.8</v>
      </c>
    </row>
    <row r="23" spans="2:12" x14ac:dyDescent="0.25">
      <c r="B23" s="30">
        <v>17234685</v>
      </c>
      <c r="C23" s="32" t="s">
        <v>211</v>
      </c>
      <c r="D23" s="30">
        <v>76</v>
      </c>
      <c r="E23" s="30">
        <v>86</v>
      </c>
      <c r="F23" s="30">
        <v>79</v>
      </c>
      <c r="G23" s="30">
        <v>64</v>
      </c>
      <c r="H23" s="30">
        <v>83</v>
      </c>
      <c r="I23" s="30"/>
      <c r="J23" s="29"/>
      <c r="K23" s="29">
        <f t="shared" si="0"/>
        <v>388</v>
      </c>
      <c r="L23" s="29">
        <f t="shared" si="1"/>
        <v>77.599999999999994</v>
      </c>
    </row>
    <row r="24" spans="2:12" x14ac:dyDescent="0.25">
      <c r="B24" s="30">
        <v>17234690</v>
      </c>
      <c r="C24" s="32" t="s">
        <v>215</v>
      </c>
      <c r="D24" s="30">
        <v>85</v>
      </c>
      <c r="E24" s="30">
        <v>85</v>
      </c>
      <c r="F24" s="30">
        <v>79</v>
      </c>
      <c r="G24" s="30">
        <v>80</v>
      </c>
      <c r="H24" s="30">
        <v>84</v>
      </c>
      <c r="I24" s="30"/>
      <c r="J24" s="29"/>
      <c r="K24" s="29">
        <f t="shared" si="0"/>
        <v>413</v>
      </c>
      <c r="L24" s="29">
        <f t="shared" si="1"/>
        <v>82.6</v>
      </c>
    </row>
    <row r="25" spans="2:12" x14ac:dyDescent="0.25">
      <c r="B25" s="30">
        <v>17234693</v>
      </c>
      <c r="C25" s="32" t="s">
        <v>218</v>
      </c>
      <c r="D25" s="30">
        <v>83</v>
      </c>
      <c r="E25" s="30">
        <v>85</v>
      </c>
      <c r="F25" s="30">
        <v>71</v>
      </c>
      <c r="G25" s="30">
        <v>75</v>
      </c>
      <c r="H25" s="30">
        <v>90</v>
      </c>
      <c r="I25" s="30"/>
      <c r="J25" s="29"/>
      <c r="K25" s="29">
        <f t="shared" si="0"/>
        <v>404</v>
      </c>
      <c r="L25" s="29">
        <f t="shared" si="1"/>
        <v>80.8</v>
      </c>
    </row>
    <row r="26" spans="2:12" x14ac:dyDescent="0.25">
      <c r="B26" s="30">
        <v>17234687</v>
      </c>
      <c r="C26" s="32" t="s">
        <v>213</v>
      </c>
      <c r="D26" s="30">
        <v>89</v>
      </c>
      <c r="E26" s="30">
        <v>84</v>
      </c>
      <c r="F26" s="30">
        <v>75</v>
      </c>
      <c r="G26" s="30">
        <v>71</v>
      </c>
      <c r="H26" s="30">
        <v>91</v>
      </c>
      <c r="I26" s="30"/>
      <c r="J26" s="29"/>
      <c r="K26" s="29">
        <f t="shared" si="0"/>
        <v>410</v>
      </c>
      <c r="L26" s="29">
        <f t="shared" si="1"/>
        <v>82</v>
      </c>
    </row>
    <row r="27" spans="2:12" x14ac:dyDescent="0.25">
      <c r="B27" s="30">
        <v>17234741</v>
      </c>
      <c r="C27" s="32" t="s">
        <v>230</v>
      </c>
      <c r="D27" s="30">
        <v>70</v>
      </c>
      <c r="E27" s="30">
        <v>84</v>
      </c>
      <c r="F27" s="30">
        <v>73</v>
      </c>
      <c r="G27" s="30">
        <v>76</v>
      </c>
      <c r="H27" s="30">
        <v>80</v>
      </c>
      <c r="I27" s="30"/>
      <c r="J27" s="29"/>
      <c r="K27" s="29">
        <f t="shared" si="0"/>
        <v>383</v>
      </c>
      <c r="L27" s="29">
        <f t="shared" si="1"/>
        <v>76.599999999999994</v>
      </c>
    </row>
    <row r="28" spans="2:12" x14ac:dyDescent="0.25">
      <c r="B28" s="30">
        <v>17234716</v>
      </c>
      <c r="C28" s="32" t="s">
        <v>257</v>
      </c>
      <c r="D28" s="30">
        <v>82</v>
      </c>
      <c r="E28" s="30">
        <v>84</v>
      </c>
      <c r="F28" s="30">
        <v>70</v>
      </c>
      <c r="G28" s="30">
        <v>56</v>
      </c>
      <c r="H28" s="30">
        <v>83</v>
      </c>
      <c r="I28" s="30"/>
      <c r="J28" s="29"/>
      <c r="K28" s="29">
        <f t="shared" si="0"/>
        <v>375</v>
      </c>
      <c r="L28" s="29">
        <f t="shared" si="1"/>
        <v>75</v>
      </c>
    </row>
    <row r="29" spans="2:12" x14ac:dyDescent="0.25">
      <c r="B29" s="30">
        <v>17234718</v>
      </c>
      <c r="C29" s="32" t="s">
        <v>259</v>
      </c>
      <c r="D29" s="30">
        <v>89</v>
      </c>
      <c r="E29" s="30">
        <v>83</v>
      </c>
      <c r="F29" s="30">
        <v>87</v>
      </c>
      <c r="G29" s="30">
        <v>91</v>
      </c>
      <c r="H29" s="30">
        <v>96</v>
      </c>
      <c r="I29" s="30"/>
      <c r="J29" s="29"/>
      <c r="K29" s="29">
        <f t="shared" si="0"/>
        <v>446</v>
      </c>
      <c r="L29" s="29">
        <f t="shared" si="1"/>
        <v>89.2</v>
      </c>
    </row>
    <row r="30" spans="2:12" x14ac:dyDescent="0.25">
      <c r="B30" s="30">
        <v>17234682</v>
      </c>
      <c r="C30" s="32" t="s">
        <v>209</v>
      </c>
      <c r="D30" s="30">
        <v>85</v>
      </c>
      <c r="E30" s="30">
        <v>83</v>
      </c>
      <c r="F30" s="30">
        <v>70</v>
      </c>
      <c r="G30" s="30">
        <v>84</v>
      </c>
      <c r="H30" s="30">
        <v>89</v>
      </c>
      <c r="I30" s="30"/>
      <c r="J30" s="29"/>
      <c r="K30" s="29">
        <f t="shared" si="0"/>
        <v>411</v>
      </c>
      <c r="L30" s="29">
        <f t="shared" si="1"/>
        <v>82.2</v>
      </c>
    </row>
    <row r="31" spans="2:12" x14ac:dyDescent="0.25">
      <c r="B31" s="30">
        <v>17234678</v>
      </c>
      <c r="C31" s="32" t="s">
        <v>51</v>
      </c>
      <c r="D31" s="30">
        <v>75</v>
      </c>
      <c r="E31" s="30">
        <v>83</v>
      </c>
      <c r="F31" s="30">
        <v>81</v>
      </c>
      <c r="G31" s="30">
        <v>78</v>
      </c>
      <c r="H31" s="30">
        <v>85</v>
      </c>
      <c r="I31" s="30"/>
      <c r="J31" s="29"/>
      <c r="K31" s="29">
        <f t="shared" si="0"/>
        <v>402</v>
      </c>
      <c r="L31" s="29">
        <f t="shared" si="1"/>
        <v>80.400000000000006</v>
      </c>
    </row>
    <row r="32" spans="2:12" x14ac:dyDescent="0.25">
      <c r="B32" s="30">
        <v>17234704</v>
      </c>
      <c r="C32" s="32" t="s">
        <v>133</v>
      </c>
      <c r="D32" s="30">
        <v>67</v>
      </c>
      <c r="E32" s="30">
        <v>83</v>
      </c>
      <c r="F32" s="30">
        <v>64</v>
      </c>
      <c r="G32" s="30">
        <v>71</v>
      </c>
      <c r="H32" s="30">
        <v>83</v>
      </c>
      <c r="I32" s="30"/>
      <c r="J32" s="29"/>
      <c r="K32" s="29">
        <f t="shared" si="0"/>
        <v>368</v>
      </c>
      <c r="L32" s="29">
        <f t="shared" si="1"/>
        <v>73.599999999999994</v>
      </c>
    </row>
    <row r="33" spans="2:12" x14ac:dyDescent="0.25">
      <c r="B33" s="30">
        <v>17234766</v>
      </c>
      <c r="C33" s="32" t="s">
        <v>279</v>
      </c>
      <c r="D33" s="30">
        <v>79</v>
      </c>
      <c r="E33" s="30">
        <v>83</v>
      </c>
      <c r="F33" s="30">
        <v>66</v>
      </c>
      <c r="G33" s="30">
        <v>57</v>
      </c>
      <c r="H33" s="30">
        <v>79</v>
      </c>
      <c r="I33" s="30"/>
      <c r="J33" s="29"/>
      <c r="K33" s="29">
        <f t="shared" si="0"/>
        <v>364</v>
      </c>
      <c r="L33" s="29">
        <f t="shared" si="1"/>
        <v>72.8</v>
      </c>
    </row>
    <row r="34" spans="2:12" x14ac:dyDescent="0.25">
      <c r="B34" s="30">
        <v>17234739</v>
      </c>
      <c r="C34" s="32" t="s">
        <v>228</v>
      </c>
      <c r="D34" s="30">
        <v>57</v>
      </c>
      <c r="E34" s="30">
        <v>83</v>
      </c>
      <c r="F34" s="30">
        <v>62</v>
      </c>
      <c r="G34" s="30">
        <v>41</v>
      </c>
      <c r="H34" s="30">
        <v>75</v>
      </c>
      <c r="I34" s="30"/>
      <c r="J34" s="29"/>
      <c r="K34" s="29">
        <f t="shared" si="0"/>
        <v>318</v>
      </c>
      <c r="L34" s="29">
        <f t="shared" si="1"/>
        <v>63.6</v>
      </c>
    </row>
    <row r="35" spans="2:12" x14ac:dyDescent="0.25">
      <c r="B35" s="30">
        <v>17234708</v>
      </c>
      <c r="C35" s="32" t="s">
        <v>245</v>
      </c>
      <c r="D35" s="30">
        <v>78</v>
      </c>
      <c r="E35" s="30">
        <v>82</v>
      </c>
      <c r="F35" s="30">
        <v>74</v>
      </c>
      <c r="G35" s="30">
        <v>67</v>
      </c>
      <c r="H35" s="30">
        <v>84</v>
      </c>
      <c r="I35" s="30"/>
      <c r="J35" s="29"/>
      <c r="K35" s="29">
        <f t="shared" si="0"/>
        <v>385</v>
      </c>
      <c r="L35" s="29">
        <f t="shared" si="1"/>
        <v>77</v>
      </c>
    </row>
    <row r="36" spans="2:12" x14ac:dyDescent="0.25">
      <c r="B36" s="30">
        <v>17234744</v>
      </c>
      <c r="C36" s="32" t="s">
        <v>232</v>
      </c>
      <c r="D36" s="30">
        <v>89</v>
      </c>
      <c r="E36" s="30">
        <v>81</v>
      </c>
      <c r="F36" s="30">
        <v>87</v>
      </c>
      <c r="G36" s="30">
        <v>80</v>
      </c>
      <c r="H36" s="30">
        <v>90</v>
      </c>
      <c r="I36" s="30"/>
      <c r="J36" s="29"/>
      <c r="K36" s="29">
        <f t="shared" si="0"/>
        <v>427</v>
      </c>
      <c r="L36" s="29">
        <f t="shared" si="1"/>
        <v>85.4</v>
      </c>
    </row>
    <row r="37" spans="2:12" x14ac:dyDescent="0.25">
      <c r="B37" s="30">
        <v>17234722</v>
      </c>
      <c r="C37" s="32" t="s">
        <v>264</v>
      </c>
      <c r="D37" s="30">
        <v>80</v>
      </c>
      <c r="E37" s="30">
        <v>81</v>
      </c>
      <c r="F37" s="30">
        <v>76</v>
      </c>
      <c r="G37" s="30">
        <v>79</v>
      </c>
      <c r="H37" s="30">
        <v>89</v>
      </c>
      <c r="I37" s="30"/>
      <c r="J37" s="29"/>
      <c r="K37" s="29">
        <f t="shared" si="0"/>
        <v>405</v>
      </c>
      <c r="L37" s="29">
        <f t="shared" si="1"/>
        <v>81</v>
      </c>
    </row>
    <row r="38" spans="2:12" x14ac:dyDescent="0.25">
      <c r="B38" s="30">
        <v>17234735</v>
      </c>
      <c r="C38" s="32" t="s">
        <v>280</v>
      </c>
      <c r="D38" s="30">
        <v>84</v>
      </c>
      <c r="E38" s="30">
        <v>81</v>
      </c>
      <c r="F38" s="30">
        <v>68</v>
      </c>
      <c r="G38" s="30">
        <v>72</v>
      </c>
      <c r="H38" s="30">
        <v>90</v>
      </c>
      <c r="I38" s="30"/>
      <c r="J38" s="29"/>
      <c r="K38" s="29">
        <f t="shared" ref="K38:K69" si="2">D38+E38+F38+G38+H38+I38</f>
        <v>395</v>
      </c>
      <c r="L38" s="29">
        <f t="shared" ref="L38:L69" si="3">K38/5</f>
        <v>79</v>
      </c>
    </row>
    <row r="39" spans="2:12" x14ac:dyDescent="0.25">
      <c r="B39" s="30">
        <v>17234695</v>
      </c>
      <c r="C39" s="32" t="s">
        <v>149</v>
      </c>
      <c r="D39" s="30">
        <v>86</v>
      </c>
      <c r="E39" s="35">
        <v>81</v>
      </c>
      <c r="F39" s="30">
        <v>76</v>
      </c>
      <c r="G39" s="30">
        <v>67</v>
      </c>
      <c r="H39" s="30">
        <v>78</v>
      </c>
      <c r="I39" s="30"/>
      <c r="J39" s="29"/>
      <c r="K39" s="29">
        <f t="shared" si="2"/>
        <v>388</v>
      </c>
      <c r="L39" s="29">
        <f t="shared" si="3"/>
        <v>77.599999999999994</v>
      </c>
    </row>
    <row r="40" spans="2:12" x14ac:dyDescent="0.25">
      <c r="B40" s="30">
        <v>17234731</v>
      </c>
      <c r="C40" s="32" t="s">
        <v>275</v>
      </c>
      <c r="D40" s="30">
        <v>87</v>
      </c>
      <c r="E40" s="30">
        <v>81</v>
      </c>
      <c r="F40" s="30">
        <v>63</v>
      </c>
      <c r="G40" s="30">
        <v>60</v>
      </c>
      <c r="H40" s="30">
        <v>81</v>
      </c>
      <c r="I40" s="30"/>
      <c r="J40" s="29"/>
      <c r="K40" s="29">
        <f t="shared" si="2"/>
        <v>372</v>
      </c>
      <c r="L40" s="29">
        <f t="shared" si="3"/>
        <v>74.400000000000006</v>
      </c>
    </row>
    <row r="41" spans="2:12" x14ac:dyDescent="0.25">
      <c r="B41" s="30">
        <v>17234736</v>
      </c>
      <c r="C41" s="32" t="s">
        <v>225</v>
      </c>
      <c r="D41" s="30">
        <v>67</v>
      </c>
      <c r="E41" s="30">
        <v>81</v>
      </c>
      <c r="F41" s="30">
        <v>65</v>
      </c>
      <c r="G41" s="30">
        <v>43</v>
      </c>
      <c r="H41" s="30">
        <v>79</v>
      </c>
      <c r="I41" s="30"/>
      <c r="J41" s="29"/>
      <c r="K41" s="29">
        <f t="shared" si="2"/>
        <v>335</v>
      </c>
      <c r="L41" s="29">
        <f t="shared" si="3"/>
        <v>67</v>
      </c>
    </row>
    <row r="42" spans="2:12" x14ac:dyDescent="0.25">
      <c r="B42" s="30">
        <v>17234757</v>
      </c>
      <c r="C42" s="32" t="s">
        <v>252</v>
      </c>
      <c r="D42" s="30">
        <v>76</v>
      </c>
      <c r="E42" s="30">
        <v>81</v>
      </c>
      <c r="F42" s="30">
        <v>55</v>
      </c>
      <c r="G42" s="30">
        <v>49</v>
      </c>
      <c r="H42" s="30">
        <v>71</v>
      </c>
      <c r="I42" s="30"/>
      <c r="J42" s="29"/>
      <c r="K42" s="29">
        <f t="shared" si="2"/>
        <v>332</v>
      </c>
      <c r="L42" s="29">
        <f t="shared" si="3"/>
        <v>66.400000000000006</v>
      </c>
    </row>
    <row r="43" spans="2:12" x14ac:dyDescent="0.25">
      <c r="B43" s="30">
        <v>17234702</v>
      </c>
      <c r="C43" s="32" t="s">
        <v>239</v>
      </c>
      <c r="D43" s="30">
        <v>67</v>
      </c>
      <c r="E43" s="30">
        <v>81</v>
      </c>
      <c r="F43" s="30">
        <v>53</v>
      </c>
      <c r="G43" s="30">
        <v>56</v>
      </c>
      <c r="H43" s="30">
        <v>71</v>
      </c>
      <c r="I43" s="30"/>
      <c r="J43" s="29"/>
      <c r="K43" s="29">
        <f t="shared" si="2"/>
        <v>328</v>
      </c>
      <c r="L43" s="29">
        <f t="shared" si="3"/>
        <v>65.599999999999994</v>
      </c>
    </row>
    <row r="44" spans="2:12" x14ac:dyDescent="0.25">
      <c r="B44" s="30">
        <v>17234700</v>
      </c>
      <c r="C44" s="32" t="s">
        <v>224</v>
      </c>
      <c r="D44" s="30">
        <v>81</v>
      </c>
      <c r="E44" s="35">
        <v>80</v>
      </c>
      <c r="F44" s="30">
        <v>69</v>
      </c>
      <c r="G44" s="30">
        <v>63</v>
      </c>
      <c r="H44" s="30">
        <v>79</v>
      </c>
      <c r="I44" s="30"/>
      <c r="J44" s="29"/>
      <c r="K44" s="29">
        <f t="shared" si="2"/>
        <v>372</v>
      </c>
      <c r="L44" s="29">
        <f t="shared" si="3"/>
        <v>74.400000000000006</v>
      </c>
    </row>
    <row r="45" spans="2:12" x14ac:dyDescent="0.25">
      <c r="B45" s="30">
        <v>17234673</v>
      </c>
      <c r="C45" s="32" t="s">
        <v>203</v>
      </c>
      <c r="D45" s="30">
        <v>70</v>
      </c>
      <c r="E45" s="30">
        <v>80</v>
      </c>
      <c r="F45" s="30">
        <v>69</v>
      </c>
      <c r="G45" s="30">
        <v>56</v>
      </c>
      <c r="H45" s="30">
        <v>82</v>
      </c>
      <c r="I45" s="30"/>
      <c r="J45" s="29"/>
      <c r="K45" s="29">
        <f t="shared" si="2"/>
        <v>357</v>
      </c>
      <c r="L45" s="29">
        <f t="shared" si="3"/>
        <v>71.400000000000006</v>
      </c>
    </row>
    <row r="46" spans="2:12" x14ac:dyDescent="0.25">
      <c r="B46" s="30">
        <v>17234729</v>
      </c>
      <c r="C46" s="32" t="s">
        <v>273</v>
      </c>
      <c r="D46" s="30">
        <v>87</v>
      </c>
      <c r="E46" s="35">
        <v>79</v>
      </c>
      <c r="F46" s="30">
        <v>78</v>
      </c>
      <c r="G46" s="30">
        <v>73</v>
      </c>
      <c r="H46" s="30">
        <v>88</v>
      </c>
      <c r="I46" s="30"/>
      <c r="J46" s="29"/>
      <c r="K46" s="29">
        <f t="shared" si="2"/>
        <v>405</v>
      </c>
      <c r="L46" s="29">
        <f t="shared" si="3"/>
        <v>81</v>
      </c>
    </row>
    <row r="47" spans="2:12" x14ac:dyDescent="0.25">
      <c r="B47" s="30">
        <v>17234694</v>
      </c>
      <c r="C47" s="32" t="s">
        <v>219</v>
      </c>
      <c r="D47" s="30">
        <v>86</v>
      </c>
      <c r="E47" s="30">
        <v>79</v>
      </c>
      <c r="F47" s="30">
        <v>73</v>
      </c>
      <c r="G47" s="30">
        <v>75</v>
      </c>
      <c r="H47" s="30">
        <v>91</v>
      </c>
      <c r="I47" s="30"/>
      <c r="J47" s="29"/>
      <c r="K47" s="29">
        <f t="shared" si="2"/>
        <v>404</v>
      </c>
      <c r="L47" s="29">
        <f t="shared" si="3"/>
        <v>80.8</v>
      </c>
    </row>
    <row r="48" spans="2:12" x14ac:dyDescent="0.25">
      <c r="B48" s="30">
        <v>17234723</v>
      </c>
      <c r="C48" s="32" t="s">
        <v>265</v>
      </c>
      <c r="D48" s="30">
        <v>80</v>
      </c>
      <c r="E48" s="35">
        <v>79</v>
      </c>
      <c r="F48" s="30">
        <v>64</v>
      </c>
      <c r="G48" s="30">
        <v>68</v>
      </c>
      <c r="H48" s="30">
        <v>89</v>
      </c>
      <c r="I48" s="30"/>
      <c r="J48" s="29"/>
      <c r="K48" s="29">
        <f t="shared" si="2"/>
        <v>380</v>
      </c>
      <c r="L48" s="29">
        <f t="shared" si="3"/>
        <v>76</v>
      </c>
    </row>
    <row r="49" spans="2:12" x14ac:dyDescent="0.25">
      <c r="B49" s="30">
        <v>17234760</v>
      </c>
      <c r="C49" s="32" t="s">
        <v>261</v>
      </c>
      <c r="D49" s="30">
        <v>74</v>
      </c>
      <c r="E49" s="35">
        <v>79</v>
      </c>
      <c r="F49" s="30">
        <v>64</v>
      </c>
      <c r="G49" s="30">
        <v>58</v>
      </c>
      <c r="H49" s="30">
        <v>79</v>
      </c>
      <c r="I49" s="30"/>
      <c r="J49" s="29"/>
      <c r="K49" s="29">
        <f t="shared" si="2"/>
        <v>354</v>
      </c>
      <c r="L49" s="29">
        <f t="shared" si="3"/>
        <v>70.8</v>
      </c>
    </row>
    <row r="50" spans="2:12" x14ac:dyDescent="0.25">
      <c r="B50" s="30">
        <v>17234742</v>
      </c>
      <c r="C50" s="32" t="s">
        <v>157</v>
      </c>
      <c r="D50" s="30">
        <v>58</v>
      </c>
      <c r="E50" s="30">
        <v>79</v>
      </c>
      <c r="F50" s="30">
        <v>65</v>
      </c>
      <c r="G50" s="30">
        <v>56</v>
      </c>
      <c r="H50" s="30">
        <v>73</v>
      </c>
      <c r="I50" s="30"/>
      <c r="J50" s="29"/>
      <c r="K50" s="29">
        <f t="shared" si="2"/>
        <v>331</v>
      </c>
      <c r="L50" s="29">
        <f t="shared" si="3"/>
        <v>66.2</v>
      </c>
    </row>
    <row r="51" spans="2:12" x14ac:dyDescent="0.25">
      <c r="B51" s="30">
        <v>17234762</v>
      </c>
      <c r="C51" s="32" t="s">
        <v>6</v>
      </c>
      <c r="D51" s="30">
        <v>76</v>
      </c>
      <c r="E51" s="35">
        <v>79</v>
      </c>
      <c r="F51" s="30">
        <v>63</v>
      </c>
      <c r="G51" s="30">
        <v>39</v>
      </c>
      <c r="H51" s="30">
        <v>68</v>
      </c>
      <c r="I51" s="30"/>
      <c r="J51" s="29"/>
      <c r="K51" s="29">
        <f t="shared" si="2"/>
        <v>325</v>
      </c>
      <c r="L51" s="29">
        <f t="shared" si="3"/>
        <v>65</v>
      </c>
    </row>
    <row r="52" spans="2:12" x14ac:dyDescent="0.25">
      <c r="B52" s="30">
        <v>17234749</v>
      </c>
      <c r="C52" s="32" t="s">
        <v>238</v>
      </c>
      <c r="D52" s="30">
        <v>55</v>
      </c>
      <c r="E52" s="30">
        <v>79</v>
      </c>
      <c r="F52" s="30">
        <v>63</v>
      </c>
      <c r="G52" s="30">
        <v>55</v>
      </c>
      <c r="H52" s="30">
        <v>66</v>
      </c>
      <c r="I52" s="30"/>
      <c r="J52" s="29"/>
      <c r="K52" s="29">
        <f t="shared" si="2"/>
        <v>318</v>
      </c>
      <c r="L52" s="29">
        <f t="shared" si="3"/>
        <v>63.6</v>
      </c>
    </row>
    <row r="53" spans="2:12" x14ac:dyDescent="0.25">
      <c r="B53" s="30">
        <v>17234691</v>
      </c>
      <c r="C53" s="32" t="s">
        <v>216</v>
      </c>
      <c r="D53" s="30">
        <v>86</v>
      </c>
      <c r="E53" s="30">
        <v>78</v>
      </c>
      <c r="F53" s="30">
        <v>75</v>
      </c>
      <c r="G53" s="30">
        <v>83</v>
      </c>
      <c r="H53" s="30">
        <v>90</v>
      </c>
      <c r="I53" s="30"/>
      <c r="J53" s="29"/>
      <c r="K53" s="29">
        <f t="shared" si="2"/>
        <v>412</v>
      </c>
      <c r="L53" s="29">
        <f t="shared" si="3"/>
        <v>82.4</v>
      </c>
    </row>
    <row r="54" spans="2:12" x14ac:dyDescent="0.25">
      <c r="B54" s="30">
        <v>17234767</v>
      </c>
      <c r="C54" s="32" t="s">
        <v>281</v>
      </c>
      <c r="D54" s="30">
        <v>82</v>
      </c>
      <c r="E54" s="30">
        <v>78</v>
      </c>
      <c r="F54" s="30">
        <v>74</v>
      </c>
      <c r="G54" s="30">
        <v>81</v>
      </c>
      <c r="H54" s="30">
        <v>89</v>
      </c>
      <c r="I54" s="30"/>
      <c r="J54" s="34">
        <v>89</v>
      </c>
      <c r="K54" s="29">
        <f t="shared" si="2"/>
        <v>404</v>
      </c>
      <c r="L54" s="29">
        <f t="shared" si="3"/>
        <v>80.8</v>
      </c>
    </row>
    <row r="55" spans="2:12" x14ac:dyDescent="0.25">
      <c r="B55" s="30">
        <v>17234676</v>
      </c>
      <c r="C55" s="32" t="s">
        <v>133</v>
      </c>
      <c r="D55" s="30">
        <v>67</v>
      </c>
      <c r="E55" s="30">
        <v>78</v>
      </c>
      <c r="F55" s="30">
        <v>66</v>
      </c>
      <c r="G55" s="30">
        <v>41</v>
      </c>
      <c r="H55" s="30">
        <v>73</v>
      </c>
      <c r="I55" s="30"/>
      <c r="J55" s="29"/>
      <c r="K55" s="29">
        <f t="shared" si="2"/>
        <v>325</v>
      </c>
      <c r="L55" s="29">
        <f t="shared" si="3"/>
        <v>65</v>
      </c>
    </row>
    <row r="56" spans="2:12" x14ac:dyDescent="0.25">
      <c r="B56" s="30">
        <v>17234698</v>
      </c>
      <c r="C56" s="32" t="s">
        <v>222</v>
      </c>
      <c r="D56" s="30">
        <v>82</v>
      </c>
      <c r="E56" s="30">
        <v>77</v>
      </c>
      <c r="F56" s="30">
        <v>83</v>
      </c>
      <c r="G56" s="30">
        <v>77</v>
      </c>
      <c r="H56" s="30">
        <v>89</v>
      </c>
      <c r="I56" s="30"/>
      <c r="J56" s="29"/>
      <c r="K56" s="29">
        <f t="shared" si="2"/>
        <v>408</v>
      </c>
      <c r="L56" s="29">
        <f t="shared" si="3"/>
        <v>81.599999999999994</v>
      </c>
    </row>
    <row r="57" spans="2:12" x14ac:dyDescent="0.25">
      <c r="B57" s="30">
        <v>17234692</v>
      </c>
      <c r="C57" s="32" t="s">
        <v>217</v>
      </c>
      <c r="D57" s="30">
        <v>80</v>
      </c>
      <c r="E57" s="30">
        <v>77</v>
      </c>
      <c r="F57" s="30">
        <v>60</v>
      </c>
      <c r="G57" s="30">
        <v>56</v>
      </c>
      <c r="H57" s="30">
        <v>83</v>
      </c>
      <c r="I57" s="30"/>
      <c r="J57" s="29"/>
      <c r="K57" s="29">
        <f t="shared" si="2"/>
        <v>356</v>
      </c>
      <c r="L57" s="29">
        <f t="shared" si="3"/>
        <v>71.2</v>
      </c>
    </row>
    <row r="58" spans="2:12" x14ac:dyDescent="0.25">
      <c r="B58" s="30">
        <v>17234721</v>
      </c>
      <c r="C58" s="32" t="s">
        <v>88</v>
      </c>
      <c r="D58" s="30">
        <v>72</v>
      </c>
      <c r="E58" s="35">
        <v>77</v>
      </c>
      <c r="F58" s="30">
        <v>64</v>
      </c>
      <c r="G58" s="30">
        <v>59</v>
      </c>
      <c r="H58" s="30">
        <v>77</v>
      </c>
      <c r="I58" s="30"/>
      <c r="J58" s="29"/>
      <c r="K58" s="29">
        <f t="shared" si="2"/>
        <v>349</v>
      </c>
      <c r="L58" s="29">
        <f t="shared" si="3"/>
        <v>69.8</v>
      </c>
    </row>
    <row r="59" spans="2:12" x14ac:dyDescent="0.25">
      <c r="B59" s="30">
        <v>17234726</v>
      </c>
      <c r="C59" s="32" t="s">
        <v>270</v>
      </c>
      <c r="D59" s="30">
        <v>78</v>
      </c>
      <c r="E59" s="30">
        <v>76</v>
      </c>
      <c r="F59" s="30">
        <v>62</v>
      </c>
      <c r="G59" s="30">
        <v>55</v>
      </c>
      <c r="H59" s="30">
        <v>76</v>
      </c>
      <c r="I59" s="30"/>
      <c r="J59" s="29"/>
      <c r="K59" s="29">
        <f t="shared" si="2"/>
        <v>347</v>
      </c>
      <c r="L59" s="29">
        <f t="shared" si="3"/>
        <v>69.400000000000006</v>
      </c>
    </row>
    <row r="60" spans="2:12" x14ac:dyDescent="0.25">
      <c r="B60" s="30">
        <v>17234709</v>
      </c>
      <c r="C60" s="32" t="s">
        <v>246</v>
      </c>
      <c r="D60" s="30">
        <v>68</v>
      </c>
      <c r="E60" s="30">
        <v>76</v>
      </c>
      <c r="F60" s="30">
        <v>55</v>
      </c>
      <c r="G60" s="30">
        <v>34</v>
      </c>
      <c r="H60" s="30">
        <v>68</v>
      </c>
      <c r="I60" s="30"/>
      <c r="J60" s="29"/>
      <c r="K60" s="29">
        <f t="shared" si="2"/>
        <v>301</v>
      </c>
      <c r="L60" s="29">
        <f t="shared" si="3"/>
        <v>60.2</v>
      </c>
    </row>
    <row r="61" spans="2:12" x14ac:dyDescent="0.25">
      <c r="B61" s="30">
        <v>17234672</v>
      </c>
      <c r="C61" s="32" t="s">
        <v>202</v>
      </c>
      <c r="D61" s="30">
        <v>68</v>
      </c>
      <c r="E61" s="30">
        <v>75</v>
      </c>
      <c r="F61" s="30">
        <v>61</v>
      </c>
      <c r="G61" s="30">
        <v>53</v>
      </c>
      <c r="H61" s="30">
        <v>80</v>
      </c>
      <c r="I61" s="30"/>
      <c r="J61" s="29"/>
      <c r="K61" s="29">
        <f t="shared" si="2"/>
        <v>337</v>
      </c>
      <c r="L61" s="29">
        <f t="shared" si="3"/>
        <v>67.400000000000006</v>
      </c>
    </row>
    <row r="62" spans="2:12" x14ac:dyDescent="0.25">
      <c r="B62" s="30">
        <v>17234753</v>
      </c>
      <c r="C62" s="32" t="s">
        <v>157</v>
      </c>
      <c r="D62" s="30">
        <v>76</v>
      </c>
      <c r="E62" s="35">
        <v>75</v>
      </c>
      <c r="F62" s="30">
        <v>60</v>
      </c>
      <c r="G62" s="30">
        <v>52</v>
      </c>
      <c r="H62" s="30">
        <v>66</v>
      </c>
      <c r="I62" s="30"/>
      <c r="J62" s="29"/>
      <c r="K62" s="29">
        <f t="shared" si="2"/>
        <v>329</v>
      </c>
      <c r="L62" s="29">
        <f t="shared" si="3"/>
        <v>65.8</v>
      </c>
    </row>
    <row r="63" spans="2:12" x14ac:dyDescent="0.25">
      <c r="B63" s="30">
        <v>17234686</v>
      </c>
      <c r="C63" s="32" t="s">
        <v>212</v>
      </c>
      <c r="D63" s="30">
        <v>68</v>
      </c>
      <c r="E63" s="30">
        <v>74</v>
      </c>
      <c r="F63" s="30">
        <v>72</v>
      </c>
      <c r="G63" s="30">
        <v>57</v>
      </c>
      <c r="H63" s="30">
        <v>70</v>
      </c>
      <c r="I63" s="30"/>
      <c r="J63" s="29"/>
      <c r="K63" s="29">
        <f t="shared" si="2"/>
        <v>341</v>
      </c>
      <c r="L63" s="29">
        <f t="shared" si="3"/>
        <v>68.2</v>
      </c>
    </row>
    <row r="64" spans="2:12" x14ac:dyDescent="0.25">
      <c r="B64" s="30">
        <v>17234684</v>
      </c>
      <c r="C64" s="32" t="s">
        <v>210</v>
      </c>
      <c r="D64" s="30">
        <v>66</v>
      </c>
      <c r="E64" s="30">
        <v>74</v>
      </c>
      <c r="F64" s="30">
        <v>70</v>
      </c>
      <c r="G64" s="30">
        <v>49</v>
      </c>
      <c r="H64" s="30">
        <v>76</v>
      </c>
      <c r="I64" s="30"/>
      <c r="J64" s="29"/>
      <c r="K64" s="29">
        <f t="shared" si="2"/>
        <v>335</v>
      </c>
      <c r="L64" s="29">
        <f t="shared" si="3"/>
        <v>67</v>
      </c>
    </row>
    <row r="65" spans="2:12" x14ac:dyDescent="0.25">
      <c r="B65" s="30">
        <v>17234683</v>
      </c>
      <c r="C65" s="32" t="s">
        <v>49</v>
      </c>
      <c r="D65" s="30">
        <v>73</v>
      </c>
      <c r="E65" s="30">
        <v>74</v>
      </c>
      <c r="F65" s="30">
        <v>69</v>
      </c>
      <c r="G65" s="30">
        <v>43</v>
      </c>
      <c r="H65" s="30">
        <v>75</v>
      </c>
      <c r="I65" s="30"/>
      <c r="J65" s="29"/>
      <c r="K65" s="29">
        <f t="shared" si="2"/>
        <v>334</v>
      </c>
      <c r="L65" s="29">
        <f t="shared" si="3"/>
        <v>66.8</v>
      </c>
    </row>
    <row r="66" spans="2:12" x14ac:dyDescent="0.25">
      <c r="B66" s="30">
        <v>17234674</v>
      </c>
      <c r="C66" s="32" t="s">
        <v>204</v>
      </c>
      <c r="D66" s="30">
        <v>70</v>
      </c>
      <c r="E66" s="30">
        <v>74</v>
      </c>
      <c r="F66" s="30">
        <v>62</v>
      </c>
      <c r="G66" s="30">
        <v>52</v>
      </c>
      <c r="H66" s="30">
        <v>75</v>
      </c>
      <c r="I66" s="30"/>
      <c r="J66" s="29"/>
      <c r="K66" s="29">
        <f t="shared" si="2"/>
        <v>333</v>
      </c>
      <c r="L66" s="29">
        <f t="shared" si="3"/>
        <v>66.599999999999994</v>
      </c>
    </row>
    <row r="67" spans="2:12" x14ac:dyDescent="0.25">
      <c r="B67" s="30">
        <v>17234706</v>
      </c>
      <c r="C67" s="32" t="s">
        <v>241</v>
      </c>
      <c r="D67" s="30">
        <v>76</v>
      </c>
      <c r="E67" s="30">
        <v>73</v>
      </c>
      <c r="F67" s="30">
        <v>67</v>
      </c>
      <c r="G67" s="30">
        <v>60</v>
      </c>
      <c r="H67" s="30">
        <v>74</v>
      </c>
      <c r="I67" s="30"/>
      <c r="J67" s="29"/>
      <c r="K67" s="29">
        <f t="shared" si="2"/>
        <v>350</v>
      </c>
      <c r="L67" s="29">
        <f t="shared" si="3"/>
        <v>70</v>
      </c>
    </row>
    <row r="68" spans="2:12" x14ac:dyDescent="0.25">
      <c r="B68" s="30">
        <v>17234740</v>
      </c>
      <c r="C68" s="32" t="s">
        <v>229</v>
      </c>
      <c r="D68" s="30">
        <v>69</v>
      </c>
      <c r="E68" s="30">
        <v>73</v>
      </c>
      <c r="F68" s="30">
        <v>61</v>
      </c>
      <c r="G68" s="30">
        <v>55</v>
      </c>
      <c r="H68" s="30">
        <v>74</v>
      </c>
      <c r="I68" s="30"/>
      <c r="J68" s="29"/>
      <c r="K68" s="29">
        <f t="shared" si="2"/>
        <v>332</v>
      </c>
      <c r="L68" s="29">
        <f t="shared" si="3"/>
        <v>66.400000000000006</v>
      </c>
    </row>
    <row r="69" spans="2:12" x14ac:dyDescent="0.25">
      <c r="B69" s="30">
        <v>17234754</v>
      </c>
      <c r="C69" s="32" t="s">
        <v>228</v>
      </c>
      <c r="D69" s="30">
        <v>73</v>
      </c>
      <c r="E69" s="30">
        <v>72</v>
      </c>
      <c r="F69" s="30">
        <v>60</v>
      </c>
      <c r="G69" s="30">
        <v>59</v>
      </c>
      <c r="H69" s="30">
        <v>75</v>
      </c>
      <c r="I69" s="30"/>
      <c r="J69" s="29"/>
      <c r="K69" s="29">
        <f t="shared" si="2"/>
        <v>339</v>
      </c>
      <c r="L69" s="29">
        <f t="shared" si="3"/>
        <v>67.8</v>
      </c>
    </row>
    <row r="70" spans="2:12" x14ac:dyDescent="0.25">
      <c r="B70" s="30">
        <v>17234688</v>
      </c>
      <c r="C70" s="32" t="s">
        <v>214</v>
      </c>
      <c r="D70" s="30">
        <v>63</v>
      </c>
      <c r="E70" s="30">
        <v>72</v>
      </c>
      <c r="F70" s="30">
        <v>56</v>
      </c>
      <c r="G70" s="30">
        <v>39</v>
      </c>
      <c r="H70" s="30">
        <v>63</v>
      </c>
      <c r="I70" s="30"/>
      <c r="J70" s="29"/>
      <c r="K70" s="29">
        <f t="shared" ref="K70:K101" si="4">D70+E70+F70+G70+H70+I70</f>
        <v>293</v>
      </c>
      <c r="L70" s="29">
        <f t="shared" ref="L70:L101" si="5">K70/5</f>
        <v>58.6</v>
      </c>
    </row>
    <row r="71" spans="2:12" x14ac:dyDescent="0.25">
      <c r="B71" s="30">
        <v>17234734</v>
      </c>
      <c r="C71" s="32" t="s">
        <v>278</v>
      </c>
      <c r="D71" s="30">
        <v>82</v>
      </c>
      <c r="E71" s="30">
        <v>71</v>
      </c>
      <c r="F71" s="30">
        <v>73</v>
      </c>
      <c r="G71" s="30">
        <v>81</v>
      </c>
      <c r="H71" s="30">
        <v>87</v>
      </c>
      <c r="I71" s="30"/>
      <c r="J71" s="29"/>
      <c r="K71" s="29">
        <f t="shared" si="4"/>
        <v>394</v>
      </c>
      <c r="L71" s="29">
        <f t="shared" si="5"/>
        <v>78.8</v>
      </c>
    </row>
    <row r="72" spans="2:12" x14ac:dyDescent="0.25">
      <c r="B72" s="30">
        <v>17234677</v>
      </c>
      <c r="C72" s="32" t="s">
        <v>206</v>
      </c>
      <c r="D72" s="30">
        <v>72</v>
      </c>
      <c r="E72" s="30">
        <v>71</v>
      </c>
      <c r="F72" s="30">
        <v>66</v>
      </c>
      <c r="G72" s="30">
        <v>59</v>
      </c>
      <c r="H72" s="30">
        <v>80</v>
      </c>
      <c r="I72" s="30"/>
      <c r="J72" s="29"/>
      <c r="K72" s="29">
        <f t="shared" si="4"/>
        <v>348</v>
      </c>
      <c r="L72" s="29">
        <f t="shared" si="5"/>
        <v>69.599999999999994</v>
      </c>
    </row>
    <row r="73" spans="2:12" x14ac:dyDescent="0.25">
      <c r="B73" s="30">
        <v>17234681</v>
      </c>
      <c r="C73" s="32" t="s">
        <v>208</v>
      </c>
      <c r="D73" s="30">
        <v>68</v>
      </c>
      <c r="E73" s="30">
        <v>71</v>
      </c>
      <c r="F73" s="30">
        <v>78</v>
      </c>
      <c r="G73" s="30">
        <v>56</v>
      </c>
      <c r="H73" s="30">
        <v>73</v>
      </c>
      <c r="I73" s="30"/>
      <c r="J73" s="29"/>
      <c r="K73" s="29">
        <f t="shared" si="4"/>
        <v>346</v>
      </c>
      <c r="L73" s="29">
        <f t="shared" si="5"/>
        <v>69.2</v>
      </c>
    </row>
    <row r="74" spans="2:12" x14ac:dyDescent="0.25">
      <c r="B74" s="30">
        <v>17234696</v>
      </c>
      <c r="C74" s="32" t="s">
        <v>220</v>
      </c>
      <c r="D74" s="30">
        <v>53</v>
      </c>
      <c r="E74" s="30">
        <v>70</v>
      </c>
      <c r="F74" s="30">
        <v>54</v>
      </c>
      <c r="G74" s="30">
        <v>36</v>
      </c>
      <c r="H74" s="30">
        <v>55</v>
      </c>
      <c r="I74" s="30"/>
      <c r="J74" s="29"/>
      <c r="K74" s="29">
        <f t="shared" si="4"/>
        <v>268</v>
      </c>
      <c r="L74" s="29">
        <f t="shared" si="5"/>
        <v>53.6</v>
      </c>
    </row>
    <row r="75" spans="2:12" x14ac:dyDescent="0.25">
      <c r="B75" s="30">
        <v>17234725</v>
      </c>
      <c r="C75" s="32" t="s">
        <v>269</v>
      </c>
      <c r="D75" s="30">
        <v>72</v>
      </c>
      <c r="E75" s="30">
        <v>68</v>
      </c>
      <c r="F75" s="30">
        <v>72</v>
      </c>
      <c r="G75" s="30">
        <v>90</v>
      </c>
      <c r="H75" s="30">
        <v>83</v>
      </c>
      <c r="I75" s="30"/>
      <c r="J75" s="29"/>
      <c r="K75" s="29">
        <f t="shared" si="4"/>
        <v>385</v>
      </c>
      <c r="L75" s="29">
        <f t="shared" si="5"/>
        <v>77</v>
      </c>
    </row>
    <row r="76" spans="2:12" x14ac:dyDescent="0.25">
      <c r="B76" s="30">
        <v>17234755</v>
      </c>
      <c r="C76" s="32" t="s">
        <v>0</v>
      </c>
      <c r="D76" s="30">
        <v>76</v>
      </c>
      <c r="E76" s="30">
        <v>68</v>
      </c>
      <c r="F76" s="30">
        <v>65</v>
      </c>
      <c r="G76" s="30">
        <v>77</v>
      </c>
      <c r="H76" s="30">
        <v>79</v>
      </c>
      <c r="I76" s="30"/>
      <c r="J76" s="29"/>
      <c r="K76" s="29">
        <f t="shared" si="4"/>
        <v>365</v>
      </c>
      <c r="L76" s="29">
        <f t="shared" si="5"/>
        <v>73</v>
      </c>
    </row>
    <row r="77" spans="2:12" x14ac:dyDescent="0.25">
      <c r="B77" s="30">
        <v>17234701</v>
      </c>
      <c r="C77" s="32" t="s">
        <v>237</v>
      </c>
      <c r="D77" s="30">
        <v>63</v>
      </c>
      <c r="E77" s="30">
        <v>68</v>
      </c>
      <c r="F77" s="30">
        <v>54</v>
      </c>
      <c r="G77" s="30">
        <v>53</v>
      </c>
      <c r="H77" s="30">
        <v>76</v>
      </c>
      <c r="I77" s="30"/>
      <c r="J77" s="29"/>
      <c r="K77" s="29">
        <f t="shared" si="4"/>
        <v>314</v>
      </c>
      <c r="L77" s="29">
        <f t="shared" si="5"/>
        <v>62.8</v>
      </c>
    </row>
    <row r="78" spans="2:12" x14ac:dyDescent="0.25">
      <c r="B78" s="30">
        <v>17234713</v>
      </c>
      <c r="C78" s="32" t="s">
        <v>251</v>
      </c>
      <c r="D78" s="30">
        <v>60</v>
      </c>
      <c r="E78" s="30">
        <v>68</v>
      </c>
      <c r="F78" s="30">
        <v>56</v>
      </c>
      <c r="G78" s="30">
        <v>44</v>
      </c>
      <c r="H78" s="30">
        <v>66</v>
      </c>
      <c r="I78" s="30"/>
      <c r="J78" s="29"/>
      <c r="K78" s="29">
        <f t="shared" si="4"/>
        <v>294</v>
      </c>
      <c r="L78" s="29">
        <f t="shared" si="5"/>
        <v>58.8</v>
      </c>
    </row>
    <row r="79" spans="2:12" x14ac:dyDescent="0.25">
      <c r="B79" s="30">
        <v>17234759</v>
      </c>
      <c r="C79" s="32" t="s">
        <v>256</v>
      </c>
      <c r="D79" s="30">
        <v>65</v>
      </c>
      <c r="E79" s="30">
        <v>67</v>
      </c>
      <c r="F79" s="30">
        <v>53</v>
      </c>
      <c r="G79" s="30">
        <v>45</v>
      </c>
      <c r="H79" s="30">
        <v>48</v>
      </c>
      <c r="I79" s="30"/>
      <c r="J79" s="29"/>
      <c r="K79" s="29">
        <f t="shared" si="4"/>
        <v>278</v>
      </c>
      <c r="L79" s="29">
        <f t="shared" si="5"/>
        <v>55.6</v>
      </c>
    </row>
    <row r="80" spans="2:12" x14ac:dyDescent="0.25">
      <c r="B80" s="30">
        <v>17234748</v>
      </c>
      <c r="C80" s="32" t="s">
        <v>236</v>
      </c>
      <c r="D80" s="30">
        <v>55</v>
      </c>
      <c r="E80" s="30">
        <v>64</v>
      </c>
      <c r="F80" s="30">
        <v>50</v>
      </c>
      <c r="G80" s="30">
        <v>55</v>
      </c>
      <c r="H80" s="30">
        <v>46</v>
      </c>
      <c r="I80" s="30"/>
      <c r="J80" s="29"/>
      <c r="K80" s="29">
        <f t="shared" si="4"/>
        <v>270</v>
      </c>
      <c r="L80" s="29">
        <f t="shared" si="5"/>
        <v>54</v>
      </c>
    </row>
    <row r="81" spans="2:12" x14ac:dyDescent="0.25">
      <c r="B81" s="30">
        <v>17234738</v>
      </c>
      <c r="C81" s="32" t="s">
        <v>227</v>
      </c>
      <c r="D81" s="30">
        <v>53</v>
      </c>
      <c r="E81" s="30">
        <v>63</v>
      </c>
      <c r="F81" s="30">
        <v>47</v>
      </c>
      <c r="G81" s="30">
        <v>34</v>
      </c>
      <c r="H81" s="30">
        <v>55</v>
      </c>
      <c r="I81" s="30"/>
      <c r="J81" s="29"/>
      <c r="K81" s="29">
        <f t="shared" si="4"/>
        <v>252</v>
      </c>
      <c r="L81" s="29">
        <f t="shared" si="5"/>
        <v>50.4</v>
      </c>
    </row>
    <row r="82" spans="2:12" x14ac:dyDescent="0.25">
      <c r="B82" s="30">
        <v>17234680</v>
      </c>
      <c r="C82" s="32" t="s">
        <v>286</v>
      </c>
      <c r="D82" s="30">
        <v>64</v>
      </c>
      <c r="E82" s="30">
        <v>62</v>
      </c>
      <c r="F82" s="30">
        <v>72</v>
      </c>
      <c r="G82" s="30">
        <v>56</v>
      </c>
      <c r="H82" s="30">
        <v>73</v>
      </c>
      <c r="I82" s="30"/>
      <c r="J82" s="29"/>
      <c r="K82" s="29">
        <f t="shared" si="4"/>
        <v>327</v>
      </c>
      <c r="L82" s="29">
        <f t="shared" si="5"/>
        <v>65.400000000000006</v>
      </c>
    </row>
    <row r="83" spans="2:12" x14ac:dyDescent="0.25">
      <c r="B83" s="30">
        <v>17234719</v>
      </c>
      <c r="C83" s="32" t="s">
        <v>260</v>
      </c>
      <c r="D83" s="30">
        <v>74</v>
      </c>
      <c r="E83" s="30">
        <v>62</v>
      </c>
      <c r="F83" s="30">
        <v>61</v>
      </c>
      <c r="G83" s="30">
        <v>50</v>
      </c>
      <c r="H83" s="30">
        <v>73</v>
      </c>
      <c r="I83" s="30"/>
      <c r="J83" s="29"/>
      <c r="K83" s="29">
        <f t="shared" si="4"/>
        <v>320</v>
      </c>
      <c r="L83" s="29">
        <f t="shared" si="5"/>
        <v>64</v>
      </c>
    </row>
    <row r="84" spans="2:12" x14ac:dyDescent="0.25">
      <c r="B84" s="30">
        <v>17234737</v>
      </c>
      <c r="C84" s="32" t="s">
        <v>226</v>
      </c>
      <c r="D84" s="30">
        <v>48</v>
      </c>
      <c r="E84" s="35">
        <v>62</v>
      </c>
      <c r="F84" s="30">
        <v>61</v>
      </c>
      <c r="G84" s="30">
        <v>40</v>
      </c>
      <c r="H84" s="30">
        <v>64</v>
      </c>
      <c r="I84" s="30"/>
      <c r="J84" s="29"/>
      <c r="K84" s="29">
        <f t="shared" si="4"/>
        <v>275</v>
      </c>
      <c r="L84" s="29">
        <f t="shared" si="5"/>
        <v>55</v>
      </c>
    </row>
    <row r="85" spans="2:12" x14ac:dyDescent="0.25">
      <c r="B85" s="30">
        <v>17234747</v>
      </c>
      <c r="C85" s="32" t="s">
        <v>235</v>
      </c>
      <c r="D85" s="30">
        <v>47</v>
      </c>
      <c r="E85" s="35">
        <v>51</v>
      </c>
      <c r="F85" s="30">
        <v>38</v>
      </c>
      <c r="G85" s="30">
        <v>34</v>
      </c>
      <c r="H85" s="30">
        <v>45</v>
      </c>
      <c r="I85" s="30"/>
      <c r="J85" s="29"/>
      <c r="K85" s="29">
        <f t="shared" si="4"/>
        <v>215</v>
      </c>
      <c r="L85" s="29">
        <f t="shared" si="5"/>
        <v>43</v>
      </c>
    </row>
    <row r="86" spans="2:12" x14ac:dyDescent="0.25">
      <c r="B86" s="30">
        <v>17234743</v>
      </c>
      <c r="C86" s="32" t="s">
        <v>231</v>
      </c>
      <c r="D86" s="30">
        <v>53</v>
      </c>
      <c r="E86" s="35">
        <v>46</v>
      </c>
      <c r="F86" s="30">
        <v>47</v>
      </c>
      <c r="G86" s="30">
        <v>40</v>
      </c>
      <c r="H86" s="30">
        <v>68</v>
      </c>
      <c r="I86" s="30"/>
      <c r="J86" s="29"/>
      <c r="K86" s="29">
        <f t="shared" si="4"/>
        <v>254</v>
      </c>
      <c r="L86" s="29">
        <f t="shared" si="5"/>
        <v>50.8</v>
      </c>
    </row>
    <row r="87" spans="2:12" x14ac:dyDescent="0.25">
      <c r="B87" s="36">
        <v>17234715</v>
      </c>
      <c r="C87" s="37" t="s">
        <v>254</v>
      </c>
      <c r="D87" s="36">
        <v>94</v>
      </c>
      <c r="E87" s="38"/>
      <c r="F87" s="36">
        <v>94</v>
      </c>
      <c r="G87" s="36">
        <v>92</v>
      </c>
      <c r="H87" s="36">
        <v>97</v>
      </c>
      <c r="I87" s="36">
        <v>100</v>
      </c>
      <c r="J87" s="38"/>
      <c r="K87" s="38">
        <f t="shared" si="4"/>
        <v>477</v>
      </c>
      <c r="L87" s="38">
        <f t="shared" si="5"/>
        <v>95.4</v>
      </c>
    </row>
    <row r="88" spans="2:12" x14ac:dyDescent="0.25">
      <c r="B88" s="30">
        <v>17234717</v>
      </c>
      <c r="C88" s="32" t="s">
        <v>258</v>
      </c>
      <c r="D88" s="30">
        <v>89</v>
      </c>
      <c r="E88" s="29"/>
      <c r="F88" s="30">
        <v>83</v>
      </c>
      <c r="G88" s="30">
        <v>77</v>
      </c>
      <c r="H88" s="30">
        <v>90</v>
      </c>
      <c r="I88" s="30">
        <v>99</v>
      </c>
      <c r="J88" s="29"/>
      <c r="K88" s="29">
        <f t="shared" si="4"/>
        <v>438</v>
      </c>
      <c r="L88" s="29">
        <f t="shared" si="5"/>
        <v>87.6</v>
      </c>
    </row>
    <row r="89" spans="2:12" x14ac:dyDescent="0.25">
      <c r="B89" s="30">
        <v>17234724</v>
      </c>
      <c r="C89" s="32" t="s">
        <v>267</v>
      </c>
      <c r="D89" s="30">
        <v>83</v>
      </c>
      <c r="E89" s="29"/>
      <c r="F89" s="30">
        <v>69</v>
      </c>
      <c r="G89" s="30">
        <v>62</v>
      </c>
      <c r="H89" s="30">
        <v>81</v>
      </c>
      <c r="I89" s="30">
        <v>94</v>
      </c>
      <c r="J89" s="29"/>
      <c r="K89" s="29">
        <f t="shared" si="4"/>
        <v>389</v>
      </c>
      <c r="L89" s="29">
        <f t="shared" si="5"/>
        <v>77.8</v>
      </c>
    </row>
    <row r="90" spans="2:12" x14ac:dyDescent="0.25">
      <c r="B90" s="30">
        <v>17234761</v>
      </c>
      <c r="C90" s="32" t="s">
        <v>262</v>
      </c>
      <c r="D90" s="30">
        <v>84</v>
      </c>
      <c r="E90" s="29"/>
      <c r="F90" s="30">
        <v>68</v>
      </c>
      <c r="G90" s="30">
        <v>61</v>
      </c>
      <c r="H90" s="30">
        <v>80</v>
      </c>
      <c r="I90" s="30">
        <v>90</v>
      </c>
      <c r="J90" s="29"/>
      <c r="K90" s="29">
        <f t="shared" si="4"/>
        <v>383</v>
      </c>
      <c r="L90" s="29">
        <f t="shared" si="5"/>
        <v>76.599999999999994</v>
      </c>
    </row>
    <row r="91" spans="2:12" x14ac:dyDescent="0.25">
      <c r="B91" s="30">
        <v>17234712</v>
      </c>
      <c r="C91" s="32" t="s">
        <v>250</v>
      </c>
      <c r="D91" s="30">
        <v>75</v>
      </c>
      <c r="E91" s="29"/>
      <c r="F91" s="30">
        <v>72</v>
      </c>
      <c r="G91" s="30">
        <v>68</v>
      </c>
      <c r="H91" s="30">
        <v>72</v>
      </c>
      <c r="I91" s="30">
        <v>76</v>
      </c>
      <c r="J91" s="29"/>
      <c r="K91" s="29">
        <f t="shared" si="4"/>
        <v>363</v>
      </c>
      <c r="L91" s="29">
        <f t="shared" si="5"/>
        <v>72.599999999999994</v>
      </c>
    </row>
    <row r="92" spans="2:12" x14ac:dyDescent="0.25">
      <c r="B92" s="30">
        <v>17234710</v>
      </c>
      <c r="C92" s="32" t="s">
        <v>247</v>
      </c>
      <c r="D92" s="30">
        <v>68</v>
      </c>
      <c r="E92" s="81"/>
      <c r="F92" s="30">
        <v>68</v>
      </c>
      <c r="G92" s="30">
        <v>61</v>
      </c>
      <c r="H92" s="30">
        <v>64</v>
      </c>
      <c r="I92" s="30">
        <v>81</v>
      </c>
      <c r="J92" s="29"/>
      <c r="K92" s="29">
        <f t="shared" si="4"/>
        <v>342</v>
      </c>
      <c r="L92" s="29">
        <f t="shared" si="5"/>
        <v>68.400000000000006</v>
      </c>
    </row>
    <row r="93" spans="2:12" x14ac:dyDescent="0.25">
      <c r="B93" s="30">
        <v>17234714</v>
      </c>
      <c r="C93" s="32" t="s">
        <v>253</v>
      </c>
      <c r="D93" s="30">
        <v>78</v>
      </c>
      <c r="E93" s="29"/>
      <c r="F93" s="30">
        <v>63</v>
      </c>
      <c r="G93" s="30">
        <v>46</v>
      </c>
      <c r="H93" s="30">
        <v>72</v>
      </c>
      <c r="I93" s="30">
        <v>74</v>
      </c>
      <c r="J93" s="29"/>
      <c r="K93" s="29">
        <f t="shared" si="4"/>
        <v>333</v>
      </c>
      <c r="L93" s="29">
        <f t="shared" si="5"/>
        <v>66.599999999999994</v>
      </c>
    </row>
    <row r="94" spans="2:12" x14ac:dyDescent="0.25">
      <c r="B94" s="30">
        <v>17234728</v>
      </c>
      <c r="C94" s="32" t="s">
        <v>272</v>
      </c>
      <c r="D94" s="30">
        <v>71</v>
      </c>
      <c r="E94" s="29"/>
      <c r="F94" s="30">
        <v>58</v>
      </c>
      <c r="G94" s="30">
        <v>38</v>
      </c>
      <c r="H94" s="30">
        <v>74</v>
      </c>
      <c r="I94" s="30">
        <v>91</v>
      </c>
      <c r="J94" s="29"/>
      <c r="K94" s="29">
        <f t="shared" si="4"/>
        <v>332</v>
      </c>
      <c r="L94" s="29">
        <f t="shared" si="5"/>
        <v>66.400000000000006</v>
      </c>
    </row>
    <row r="95" spans="2:12" x14ac:dyDescent="0.25">
      <c r="B95" s="30">
        <v>17234764</v>
      </c>
      <c r="C95" s="32" t="s">
        <v>268</v>
      </c>
      <c r="D95" s="30">
        <v>70</v>
      </c>
      <c r="E95" s="81"/>
      <c r="F95" s="30">
        <v>61</v>
      </c>
      <c r="G95" s="30">
        <v>46</v>
      </c>
      <c r="H95" s="30">
        <v>69</v>
      </c>
      <c r="I95" s="30">
        <v>86</v>
      </c>
      <c r="J95" s="29"/>
      <c r="K95" s="29">
        <f t="shared" si="4"/>
        <v>332</v>
      </c>
      <c r="L95" s="29">
        <f t="shared" si="5"/>
        <v>66.400000000000006</v>
      </c>
    </row>
    <row r="96" spans="2:12" x14ac:dyDescent="0.25">
      <c r="B96" s="30">
        <v>17234758</v>
      </c>
      <c r="C96" s="32" t="s">
        <v>255</v>
      </c>
      <c r="D96" s="30">
        <v>65</v>
      </c>
      <c r="E96" s="29"/>
      <c r="F96" s="30">
        <v>59</v>
      </c>
      <c r="G96" s="30">
        <v>40</v>
      </c>
      <c r="H96" s="30">
        <v>68</v>
      </c>
      <c r="I96" s="30">
        <v>88</v>
      </c>
      <c r="J96" s="29"/>
      <c r="K96" s="29">
        <f t="shared" si="4"/>
        <v>320</v>
      </c>
      <c r="L96" s="29">
        <f t="shared" si="5"/>
        <v>64</v>
      </c>
    </row>
    <row r="97" spans="2:12" x14ac:dyDescent="0.25">
      <c r="B97" s="30">
        <v>17234752</v>
      </c>
      <c r="C97" s="32" t="s">
        <v>243</v>
      </c>
      <c r="D97" s="30">
        <v>63</v>
      </c>
      <c r="F97" s="30">
        <v>60</v>
      </c>
      <c r="G97" s="30">
        <v>40</v>
      </c>
      <c r="H97" s="30">
        <v>71</v>
      </c>
      <c r="I97" s="30">
        <v>85</v>
      </c>
      <c r="J97" s="29"/>
      <c r="K97" s="29">
        <f t="shared" si="4"/>
        <v>319</v>
      </c>
      <c r="L97" s="29">
        <f t="shared" si="5"/>
        <v>63.8</v>
      </c>
    </row>
    <row r="98" spans="2:12" x14ac:dyDescent="0.25">
      <c r="B98" s="30">
        <v>17234751</v>
      </c>
      <c r="C98" s="32" t="s">
        <v>242</v>
      </c>
      <c r="D98" s="30">
        <v>65</v>
      </c>
      <c r="E98" s="81"/>
      <c r="F98" s="30">
        <v>62</v>
      </c>
      <c r="G98" s="30">
        <v>40</v>
      </c>
      <c r="H98" s="30">
        <v>64</v>
      </c>
      <c r="I98" s="30">
        <v>79</v>
      </c>
      <c r="J98" s="29"/>
      <c r="K98" s="29">
        <f t="shared" si="4"/>
        <v>310</v>
      </c>
      <c r="L98" s="29">
        <f t="shared" si="5"/>
        <v>62</v>
      </c>
    </row>
    <row r="99" spans="2:12" x14ac:dyDescent="0.25">
      <c r="B99" s="30">
        <v>17234750</v>
      </c>
      <c r="C99" s="32" t="s">
        <v>7</v>
      </c>
      <c r="D99" s="30">
        <v>59</v>
      </c>
      <c r="E99" s="29"/>
      <c r="F99" s="30">
        <v>56</v>
      </c>
      <c r="G99" s="30">
        <v>38</v>
      </c>
      <c r="H99" s="30">
        <v>67</v>
      </c>
      <c r="I99" s="30">
        <v>82</v>
      </c>
      <c r="J99" s="29"/>
      <c r="K99" s="29">
        <f t="shared" si="4"/>
        <v>302</v>
      </c>
      <c r="L99" s="29">
        <f t="shared" si="5"/>
        <v>60.4</v>
      </c>
    </row>
    <row r="100" spans="2:12" x14ac:dyDescent="0.25">
      <c r="B100" s="30">
        <v>17234763</v>
      </c>
      <c r="C100" s="32" t="s">
        <v>266</v>
      </c>
      <c r="D100" s="30">
        <v>69</v>
      </c>
      <c r="E100" s="29"/>
      <c r="F100" s="30">
        <v>55</v>
      </c>
      <c r="G100" s="30">
        <v>34</v>
      </c>
      <c r="H100" s="30">
        <v>62</v>
      </c>
      <c r="I100" s="30">
        <v>73</v>
      </c>
      <c r="J100" s="29"/>
      <c r="K100" s="29">
        <f t="shared" si="4"/>
        <v>293</v>
      </c>
      <c r="L100" s="29">
        <f t="shared" si="5"/>
        <v>58.6</v>
      </c>
    </row>
    <row r="101" spans="2:12" x14ac:dyDescent="0.25">
      <c r="B101" s="30">
        <v>17234705</v>
      </c>
      <c r="C101" s="32" t="s">
        <v>240</v>
      </c>
      <c r="D101" s="30">
        <v>63</v>
      </c>
      <c r="E101" s="29"/>
      <c r="F101" s="30">
        <v>55</v>
      </c>
      <c r="G101" s="30">
        <v>34</v>
      </c>
      <c r="H101" s="30">
        <v>61</v>
      </c>
      <c r="I101" s="30">
        <v>77</v>
      </c>
      <c r="J101" s="29"/>
      <c r="K101" s="29">
        <f t="shared" si="4"/>
        <v>290</v>
      </c>
      <c r="L101" s="29">
        <f t="shared" si="5"/>
        <v>58</v>
      </c>
    </row>
  </sheetData>
  <sortState ref="B6:L101">
    <sortCondition descending="1" ref="E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E457-8844-4B90-8FB0-7DED9EA57CF9}">
  <dimension ref="A3:O21"/>
  <sheetViews>
    <sheetView tabSelected="1" workbookViewId="0">
      <selection activeCell="L6" sqref="L6"/>
    </sheetView>
  </sheetViews>
  <sheetFormatPr defaultRowHeight="15" x14ac:dyDescent="0.25"/>
  <cols>
    <col min="13" max="13" width="12" bestFit="1" customWidth="1"/>
    <col min="14" max="14" width="11" bestFit="1" customWidth="1"/>
  </cols>
  <sheetData>
    <row r="3" spans="1:15" x14ac:dyDescent="0.25">
      <c r="A3" s="47" t="s">
        <v>315</v>
      </c>
      <c r="B3" s="48"/>
      <c r="C3" s="47" t="s">
        <v>316</v>
      </c>
      <c r="D3" s="48"/>
      <c r="E3" s="48"/>
      <c r="F3" s="48"/>
      <c r="G3" s="48"/>
      <c r="H3" s="48"/>
      <c r="I3" s="48"/>
      <c r="J3" s="48"/>
      <c r="K3" s="48"/>
      <c r="L3" s="48"/>
    </row>
    <row r="4" spans="1:15" x14ac:dyDescent="0.25">
      <c r="A4" s="49"/>
      <c r="B4" s="49" t="s">
        <v>317</v>
      </c>
      <c r="C4" s="49" t="s">
        <v>318</v>
      </c>
      <c r="D4" s="49" t="s">
        <v>319</v>
      </c>
      <c r="E4" s="49" t="s">
        <v>320</v>
      </c>
      <c r="F4" s="49" t="s">
        <v>321</v>
      </c>
      <c r="G4" s="49" t="s">
        <v>322</v>
      </c>
      <c r="H4" s="49" t="s">
        <v>323</v>
      </c>
      <c r="I4" s="49" t="s">
        <v>324</v>
      </c>
      <c r="J4" s="49" t="s">
        <v>325</v>
      </c>
      <c r="K4" s="63" t="s">
        <v>288</v>
      </c>
      <c r="L4" s="68" t="s">
        <v>291</v>
      </c>
      <c r="M4" s="69" t="s">
        <v>340</v>
      </c>
      <c r="N4" s="69" t="s">
        <v>342</v>
      </c>
      <c r="O4" s="70" t="s">
        <v>346</v>
      </c>
    </row>
    <row r="5" spans="1:15" x14ac:dyDescent="0.25">
      <c r="A5" s="49" t="s">
        <v>183</v>
      </c>
      <c r="B5" s="50">
        <v>3</v>
      </c>
      <c r="C5" s="50">
        <v>6</v>
      </c>
      <c r="D5" s="50">
        <v>8</v>
      </c>
      <c r="E5" s="50">
        <v>3</v>
      </c>
      <c r="F5" s="50">
        <v>7</v>
      </c>
      <c r="G5" s="50">
        <v>12</v>
      </c>
      <c r="H5" s="50">
        <v>7</v>
      </c>
      <c r="I5" s="50">
        <v>2</v>
      </c>
      <c r="J5" s="51">
        <v>0</v>
      </c>
      <c r="K5" s="55">
        <v>48</v>
      </c>
      <c r="L5" s="71">
        <f t="shared" ref="L5:L18" si="0">(((B5*8)+(C5*7)+(D5*6)+(E5*5)+(F5*4)+(G5*3)+(H5*2)+(I5*1))*12.5)/K5</f>
        <v>54.427083333333336</v>
      </c>
      <c r="M5" s="72">
        <f>(((B10*8)+(C10*7)+(D10*6)+(E10*5)+(F10*4)+(G10*3)+(H10*2)+(I10*1))*12.5)/(48*5)</f>
        <v>61.770833333333336</v>
      </c>
      <c r="N5" s="72">
        <f>((B21*8)+(C21*7)+(D21*6)+(E21*5)+(F21*4)+(G21*3)+(H21*2)+(I21*1))*12.5/(96*5)</f>
        <v>63.203125</v>
      </c>
      <c r="O5" s="73">
        <v>63.07</v>
      </c>
    </row>
    <row r="6" spans="1:15" x14ac:dyDescent="0.25">
      <c r="A6" s="49" t="s">
        <v>184</v>
      </c>
      <c r="B6" s="51">
        <v>0</v>
      </c>
      <c r="C6" s="51">
        <v>10</v>
      </c>
      <c r="D6" s="51">
        <v>12</v>
      </c>
      <c r="E6" s="51">
        <v>10</v>
      </c>
      <c r="F6" s="51">
        <v>9</v>
      </c>
      <c r="G6" s="51">
        <v>3</v>
      </c>
      <c r="H6" s="51">
        <v>2</v>
      </c>
      <c r="I6" s="51">
        <v>2</v>
      </c>
      <c r="J6" s="51">
        <v>0</v>
      </c>
      <c r="K6" s="64">
        <v>48</v>
      </c>
      <c r="L6" s="71">
        <f t="shared" si="0"/>
        <v>63.28125</v>
      </c>
      <c r="M6" s="29"/>
      <c r="N6" s="29"/>
      <c r="O6" s="29"/>
    </row>
    <row r="7" spans="1:15" x14ac:dyDescent="0.25">
      <c r="A7" s="49" t="s">
        <v>185</v>
      </c>
      <c r="B7" s="52">
        <v>2</v>
      </c>
      <c r="C7" s="52">
        <v>6</v>
      </c>
      <c r="D7" s="52">
        <v>16</v>
      </c>
      <c r="E7" s="52">
        <v>16</v>
      </c>
      <c r="F7" s="52">
        <v>4</v>
      </c>
      <c r="G7" s="50">
        <v>3</v>
      </c>
      <c r="H7" s="50">
        <v>1</v>
      </c>
      <c r="I7" s="50">
        <v>0</v>
      </c>
      <c r="J7" s="50">
        <v>0</v>
      </c>
      <c r="K7" s="55">
        <v>48</v>
      </c>
      <c r="L7" s="71">
        <f t="shared" si="0"/>
        <v>67.96875</v>
      </c>
      <c r="M7" s="29"/>
      <c r="N7" s="29"/>
      <c r="O7" s="29"/>
    </row>
    <row r="8" spans="1:15" x14ac:dyDescent="0.25">
      <c r="A8" s="49" t="s">
        <v>326</v>
      </c>
      <c r="B8" s="53">
        <v>2</v>
      </c>
      <c r="C8" s="53">
        <v>7</v>
      </c>
      <c r="D8" s="53">
        <v>9</v>
      </c>
      <c r="E8" s="53">
        <v>4</v>
      </c>
      <c r="F8" s="53">
        <v>13</v>
      </c>
      <c r="G8" s="53">
        <v>4</v>
      </c>
      <c r="H8" s="53">
        <v>6</v>
      </c>
      <c r="I8" s="53">
        <v>3</v>
      </c>
      <c r="J8" s="53">
        <v>0</v>
      </c>
      <c r="K8" s="63">
        <f>SUM(B8:J8)</f>
        <v>48</v>
      </c>
      <c r="L8" s="71">
        <f t="shared" si="0"/>
        <v>56.770833333333336</v>
      </c>
      <c r="M8" s="29"/>
      <c r="N8" s="29"/>
      <c r="O8" s="29"/>
    </row>
    <row r="9" spans="1:15" x14ac:dyDescent="0.25">
      <c r="A9" s="49" t="s">
        <v>327</v>
      </c>
      <c r="B9" s="53">
        <v>4</v>
      </c>
      <c r="C9" s="53">
        <v>9</v>
      </c>
      <c r="D9" s="53">
        <v>10</v>
      </c>
      <c r="E9" s="53">
        <v>10</v>
      </c>
      <c r="F9" s="53">
        <v>8</v>
      </c>
      <c r="G9" s="53">
        <v>5</v>
      </c>
      <c r="H9" s="53">
        <v>1</v>
      </c>
      <c r="I9" s="53">
        <v>1</v>
      </c>
      <c r="J9" s="51">
        <v>0</v>
      </c>
      <c r="K9" s="64">
        <v>48</v>
      </c>
      <c r="L9" s="71">
        <f t="shared" si="0"/>
        <v>66.40625</v>
      </c>
      <c r="M9" s="29"/>
      <c r="N9" s="29"/>
      <c r="O9" s="29"/>
    </row>
    <row r="10" spans="1:15" x14ac:dyDescent="0.25">
      <c r="A10" s="54"/>
      <c r="B10" s="49">
        <f t="shared" ref="B10:K10" si="1">B5+B6+B7+B8+B9</f>
        <v>11</v>
      </c>
      <c r="C10" s="49">
        <f t="shared" si="1"/>
        <v>38</v>
      </c>
      <c r="D10" s="49">
        <f t="shared" si="1"/>
        <v>55</v>
      </c>
      <c r="E10" s="49">
        <f t="shared" si="1"/>
        <v>43</v>
      </c>
      <c r="F10" s="49">
        <f t="shared" si="1"/>
        <v>41</v>
      </c>
      <c r="G10" s="49">
        <f t="shared" si="1"/>
        <v>27</v>
      </c>
      <c r="H10" s="49">
        <f t="shared" si="1"/>
        <v>17</v>
      </c>
      <c r="I10" s="49">
        <f t="shared" si="1"/>
        <v>8</v>
      </c>
      <c r="J10" s="49">
        <f t="shared" si="1"/>
        <v>0</v>
      </c>
      <c r="K10" s="63">
        <f t="shared" si="1"/>
        <v>240</v>
      </c>
      <c r="L10" s="71">
        <f t="shared" si="0"/>
        <v>61.770833333333336</v>
      </c>
      <c r="M10" s="29"/>
      <c r="N10" s="29"/>
      <c r="O10" s="29"/>
    </row>
    <row r="11" spans="1:15" x14ac:dyDescent="0.25">
      <c r="A11" s="47" t="s">
        <v>328</v>
      </c>
      <c r="B11" s="48"/>
      <c r="C11" s="47" t="s">
        <v>329</v>
      </c>
      <c r="D11" s="48"/>
      <c r="E11" s="48"/>
      <c r="F11" s="48"/>
      <c r="G11" s="48"/>
      <c r="H11" s="48"/>
      <c r="I11" s="48"/>
      <c r="J11" s="48"/>
      <c r="K11" s="48"/>
      <c r="L11" s="71"/>
      <c r="M11" s="29"/>
      <c r="N11" s="29"/>
      <c r="O11" s="29"/>
    </row>
    <row r="12" spans="1:15" x14ac:dyDescent="0.25">
      <c r="A12" s="49"/>
      <c r="B12" s="49" t="s">
        <v>317</v>
      </c>
      <c r="C12" s="49" t="s">
        <v>318</v>
      </c>
      <c r="D12" s="49" t="s">
        <v>319</v>
      </c>
      <c r="E12" s="49" t="s">
        <v>320</v>
      </c>
      <c r="F12" s="49" t="s">
        <v>321</v>
      </c>
      <c r="G12" s="49" t="s">
        <v>322</v>
      </c>
      <c r="H12" s="49" t="s">
        <v>323</v>
      </c>
      <c r="I12" s="49" t="s">
        <v>324</v>
      </c>
      <c r="J12" s="49" t="s">
        <v>325</v>
      </c>
      <c r="K12" s="63" t="s">
        <v>288</v>
      </c>
      <c r="L12" s="71"/>
      <c r="M12" s="69" t="s">
        <v>341</v>
      </c>
      <c r="N12" s="29"/>
      <c r="O12" s="29"/>
    </row>
    <row r="13" spans="1:15" x14ac:dyDescent="0.25">
      <c r="A13" s="49" t="s">
        <v>183</v>
      </c>
      <c r="B13" s="50">
        <v>4</v>
      </c>
      <c r="C13" s="50">
        <v>6</v>
      </c>
      <c r="D13" s="50">
        <v>8</v>
      </c>
      <c r="E13" s="50">
        <v>12</v>
      </c>
      <c r="F13" s="50">
        <v>8</v>
      </c>
      <c r="G13" s="50">
        <v>8</v>
      </c>
      <c r="H13" s="50">
        <v>2</v>
      </c>
      <c r="I13" s="50">
        <v>0</v>
      </c>
      <c r="J13" s="50">
        <v>0</v>
      </c>
      <c r="K13" s="55">
        <v>48</v>
      </c>
      <c r="L13" s="71">
        <f t="shared" si="0"/>
        <v>63.020833333333336</v>
      </c>
      <c r="M13" s="72">
        <f>((B19*8)+(C19*7)+(D19*6)+(E19*5)+(F19*4)+(G19*3)+(H19*2)+(I19*1))*12.5/(48*5)</f>
        <v>64.635416666666671</v>
      </c>
      <c r="N13" s="29"/>
      <c r="O13" s="29"/>
    </row>
    <row r="14" spans="1:15" x14ac:dyDescent="0.25">
      <c r="A14" s="49" t="s">
        <v>184</v>
      </c>
      <c r="B14" s="53">
        <v>3</v>
      </c>
      <c r="C14" s="53">
        <v>5</v>
      </c>
      <c r="D14" s="53">
        <v>8</v>
      </c>
      <c r="E14" s="53">
        <v>9</v>
      </c>
      <c r="F14" s="53">
        <v>3</v>
      </c>
      <c r="G14" s="53">
        <v>4</v>
      </c>
      <c r="H14" s="53">
        <v>1</v>
      </c>
      <c r="I14" s="51">
        <v>0</v>
      </c>
      <c r="J14" s="51">
        <v>0</v>
      </c>
      <c r="K14" s="65">
        <v>33</v>
      </c>
      <c r="L14" s="71">
        <f t="shared" si="0"/>
        <v>67.424242424242422</v>
      </c>
      <c r="M14" s="29"/>
      <c r="N14" s="29"/>
      <c r="O14" s="29"/>
    </row>
    <row r="15" spans="1:15" x14ac:dyDescent="0.25">
      <c r="A15" s="49" t="s">
        <v>185</v>
      </c>
      <c r="B15" s="50">
        <v>1</v>
      </c>
      <c r="C15" s="50">
        <v>4</v>
      </c>
      <c r="D15" s="50">
        <v>13</v>
      </c>
      <c r="E15" s="50">
        <v>21</v>
      </c>
      <c r="F15" s="50">
        <v>9</v>
      </c>
      <c r="G15" s="50">
        <v>0</v>
      </c>
      <c r="H15" s="50">
        <v>0</v>
      </c>
      <c r="I15" s="50">
        <v>0</v>
      </c>
      <c r="J15" s="50">
        <v>0</v>
      </c>
      <c r="K15" s="64">
        <v>48</v>
      </c>
      <c r="L15" s="71">
        <f t="shared" si="0"/>
        <v>66.40625</v>
      </c>
      <c r="M15" s="29"/>
      <c r="N15" s="29"/>
      <c r="O15" s="29"/>
    </row>
    <row r="16" spans="1:15" x14ac:dyDescent="0.25">
      <c r="A16" s="49" t="s">
        <v>326</v>
      </c>
      <c r="B16" s="53">
        <v>2</v>
      </c>
      <c r="C16" s="53">
        <v>8</v>
      </c>
      <c r="D16" s="53">
        <v>10</v>
      </c>
      <c r="E16" s="53">
        <v>5</v>
      </c>
      <c r="F16" s="53">
        <v>8</v>
      </c>
      <c r="G16" s="53">
        <v>3</v>
      </c>
      <c r="H16" s="53">
        <v>5</v>
      </c>
      <c r="I16" s="53">
        <v>7</v>
      </c>
      <c r="J16" s="53">
        <v>0</v>
      </c>
      <c r="K16" s="63">
        <f>SUM(B16:J16)</f>
        <v>48</v>
      </c>
      <c r="L16" s="71">
        <f t="shared" si="0"/>
        <v>55.989583333333336</v>
      </c>
      <c r="M16" s="29"/>
      <c r="N16" s="29"/>
      <c r="O16" s="29"/>
    </row>
    <row r="17" spans="1:15" x14ac:dyDescent="0.25">
      <c r="A17" s="49" t="s">
        <v>327</v>
      </c>
      <c r="B17" s="56">
        <v>3</v>
      </c>
      <c r="C17" s="56">
        <v>10</v>
      </c>
      <c r="D17" s="56">
        <v>9</v>
      </c>
      <c r="E17" s="56">
        <v>10</v>
      </c>
      <c r="F17" s="56">
        <v>8</v>
      </c>
      <c r="G17" s="56">
        <v>5</v>
      </c>
      <c r="H17" s="56">
        <v>1</v>
      </c>
      <c r="I17" s="56">
        <v>2</v>
      </c>
      <c r="J17" s="57">
        <v>0</v>
      </c>
      <c r="K17" s="64">
        <v>48</v>
      </c>
      <c r="L17" s="71">
        <f t="shared" si="0"/>
        <v>64.84375</v>
      </c>
      <c r="M17" s="29"/>
      <c r="N17" s="29"/>
      <c r="O17" s="29"/>
    </row>
    <row r="18" spans="1:15" x14ac:dyDescent="0.25">
      <c r="A18" s="55" t="s">
        <v>284</v>
      </c>
      <c r="B18" s="58">
        <v>4</v>
      </c>
      <c r="C18" s="58">
        <v>5</v>
      </c>
      <c r="D18" s="58">
        <v>5</v>
      </c>
      <c r="E18" s="58">
        <v>1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66">
        <v>15</v>
      </c>
      <c r="L18" s="71">
        <f t="shared" si="0"/>
        <v>85</v>
      </c>
      <c r="M18" s="29"/>
      <c r="N18" s="29"/>
      <c r="O18" s="29"/>
    </row>
    <row r="19" spans="1:15" x14ac:dyDescent="0.25">
      <c r="B19" s="29">
        <f t="shared" ref="B19:J19" si="2">SUM(B13:B18)</f>
        <v>17</v>
      </c>
      <c r="C19" s="29">
        <f t="shared" si="2"/>
        <v>38</v>
      </c>
      <c r="D19" s="29">
        <f t="shared" si="2"/>
        <v>53</v>
      </c>
      <c r="E19" s="29">
        <f t="shared" si="2"/>
        <v>58</v>
      </c>
      <c r="F19" s="29">
        <f t="shared" si="2"/>
        <v>36</v>
      </c>
      <c r="G19" s="29">
        <f t="shared" si="2"/>
        <v>20</v>
      </c>
      <c r="H19" s="29">
        <f t="shared" si="2"/>
        <v>9</v>
      </c>
      <c r="I19" s="29">
        <f t="shared" si="2"/>
        <v>9</v>
      </c>
      <c r="J19" s="29">
        <f t="shared" si="2"/>
        <v>0</v>
      </c>
      <c r="K19" s="67"/>
      <c r="L19" s="71"/>
      <c r="M19" s="29"/>
      <c r="N19" s="29"/>
      <c r="O19" s="29"/>
    </row>
    <row r="20" spans="1:15" x14ac:dyDescent="0.25">
      <c r="L20" s="71"/>
      <c r="M20" s="29"/>
      <c r="N20" s="29"/>
      <c r="O20" s="29"/>
    </row>
    <row r="21" spans="1:15" x14ac:dyDescent="0.25">
      <c r="A21" s="29" t="s">
        <v>314</v>
      </c>
      <c r="B21" s="29">
        <f>B10+B19</f>
        <v>28</v>
      </c>
      <c r="C21" s="29">
        <f t="shared" ref="C21:K21" si="3">C10+C19</f>
        <v>76</v>
      </c>
      <c r="D21" s="29">
        <f t="shared" si="3"/>
        <v>108</v>
      </c>
      <c r="E21" s="29">
        <f t="shared" si="3"/>
        <v>101</v>
      </c>
      <c r="F21" s="29">
        <f t="shared" si="3"/>
        <v>77</v>
      </c>
      <c r="G21" s="29">
        <f t="shared" si="3"/>
        <v>47</v>
      </c>
      <c r="H21" s="29">
        <f t="shared" si="3"/>
        <v>26</v>
      </c>
      <c r="I21" s="29">
        <f t="shared" si="3"/>
        <v>17</v>
      </c>
      <c r="J21" s="29">
        <f t="shared" si="3"/>
        <v>0</v>
      </c>
      <c r="K21" s="67">
        <f t="shared" si="3"/>
        <v>240</v>
      </c>
      <c r="L21" s="71"/>
      <c r="M21" s="29"/>
      <c r="N21" s="29"/>
      <c r="O21" s="29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I20"/>
  <sheetViews>
    <sheetView topLeftCell="B1" workbookViewId="0">
      <selection activeCell="H11" sqref="H11"/>
    </sheetView>
  </sheetViews>
  <sheetFormatPr defaultRowHeight="15" x14ac:dyDescent="0.25"/>
  <cols>
    <col min="2" max="2" width="15.85546875" bestFit="1" customWidth="1"/>
    <col min="3" max="3" width="35" customWidth="1"/>
  </cols>
  <sheetData>
    <row r="3" spans="2:9" ht="18" x14ac:dyDescent="0.25">
      <c r="C3" s="39" t="s">
        <v>292</v>
      </c>
    </row>
    <row r="5" spans="2:9" ht="18" x14ac:dyDescent="0.25">
      <c r="B5" s="40" t="s">
        <v>289</v>
      </c>
      <c r="C5" s="40" t="s">
        <v>290</v>
      </c>
      <c r="D5" s="41" t="s">
        <v>307</v>
      </c>
      <c r="E5" s="41" t="s">
        <v>308</v>
      </c>
      <c r="F5" s="41" t="s">
        <v>309</v>
      </c>
      <c r="G5" s="41" t="s">
        <v>310</v>
      </c>
      <c r="H5" s="41" t="s">
        <v>311</v>
      </c>
      <c r="I5" s="29" t="s">
        <v>288</v>
      </c>
    </row>
    <row r="6" spans="2:9" ht="18" x14ac:dyDescent="0.25">
      <c r="B6" s="42">
        <v>122</v>
      </c>
      <c r="C6" s="42" t="s">
        <v>302</v>
      </c>
      <c r="D6" s="29">
        <v>0</v>
      </c>
      <c r="E6" s="29">
        <v>0</v>
      </c>
      <c r="F6" s="29">
        <v>2</v>
      </c>
      <c r="G6" s="29">
        <v>8</v>
      </c>
      <c r="H6" s="29">
        <v>5</v>
      </c>
      <c r="I6" s="29">
        <f>SUM(D6:H6)</f>
        <v>15</v>
      </c>
    </row>
    <row r="7" spans="2:9" ht="18" x14ac:dyDescent="0.25">
      <c r="B7" s="43">
        <v>402</v>
      </c>
      <c r="C7" s="42" t="s">
        <v>304</v>
      </c>
      <c r="D7" s="29">
        <v>0</v>
      </c>
      <c r="E7" s="29">
        <v>0</v>
      </c>
      <c r="F7" s="29">
        <v>0</v>
      </c>
      <c r="G7" s="29">
        <v>1</v>
      </c>
      <c r="H7" s="29">
        <v>0</v>
      </c>
      <c r="I7" s="29">
        <f t="shared" ref="I7:I19" si="0">SUM(D7:H7)</f>
        <v>1</v>
      </c>
    </row>
    <row r="8" spans="2:9" ht="18" x14ac:dyDescent="0.25">
      <c r="B8" s="42">
        <v>41</v>
      </c>
      <c r="C8" s="42" t="s">
        <v>294</v>
      </c>
      <c r="D8" s="29">
        <v>0</v>
      </c>
      <c r="E8" s="29">
        <v>4</v>
      </c>
      <c r="F8" s="29">
        <v>64</v>
      </c>
      <c r="G8" s="29">
        <v>25</v>
      </c>
      <c r="H8" s="29">
        <v>3</v>
      </c>
      <c r="I8" s="29">
        <f t="shared" si="0"/>
        <v>96</v>
      </c>
    </row>
    <row r="9" spans="2:9" ht="18" x14ac:dyDescent="0.25">
      <c r="B9" s="42">
        <v>41</v>
      </c>
      <c r="C9" s="42" t="s">
        <v>297</v>
      </c>
      <c r="D9" s="29"/>
      <c r="E9" s="29"/>
      <c r="F9" s="29"/>
      <c r="G9" s="29"/>
      <c r="H9" s="29"/>
      <c r="I9" s="29">
        <f t="shared" si="0"/>
        <v>0</v>
      </c>
    </row>
    <row r="10" spans="2:9" ht="18" x14ac:dyDescent="0.25">
      <c r="B10" s="41">
        <v>87</v>
      </c>
      <c r="C10" s="40" t="s">
        <v>303</v>
      </c>
      <c r="D10" s="29">
        <v>0</v>
      </c>
      <c r="E10" s="29">
        <v>3</v>
      </c>
      <c r="F10" s="29">
        <v>31</v>
      </c>
      <c r="G10" s="29">
        <v>43</v>
      </c>
      <c r="H10" s="29">
        <v>19</v>
      </c>
      <c r="I10" s="29">
        <f t="shared" si="0"/>
        <v>96</v>
      </c>
    </row>
    <row r="11" spans="2:9" ht="18" x14ac:dyDescent="0.25">
      <c r="B11" s="40">
        <v>2</v>
      </c>
      <c r="C11" s="40" t="s">
        <v>300</v>
      </c>
      <c r="D11" s="29">
        <v>0</v>
      </c>
      <c r="E11" s="29">
        <v>1</v>
      </c>
      <c r="F11" s="29">
        <v>25</v>
      </c>
      <c r="G11" s="29">
        <v>48</v>
      </c>
      <c r="H11" s="29">
        <v>7</v>
      </c>
      <c r="I11" s="29">
        <f t="shared" si="0"/>
        <v>81</v>
      </c>
    </row>
    <row r="12" spans="2:9" ht="18" x14ac:dyDescent="0.25">
      <c r="B12" s="40"/>
      <c r="C12" s="40" t="s">
        <v>295</v>
      </c>
      <c r="D12" s="29"/>
      <c r="E12" s="29"/>
      <c r="F12" s="29"/>
      <c r="G12" s="29"/>
      <c r="H12" s="29"/>
      <c r="I12" s="29">
        <f t="shared" si="0"/>
        <v>0</v>
      </c>
    </row>
    <row r="13" spans="2:9" ht="18" x14ac:dyDescent="0.25">
      <c r="B13" s="40"/>
      <c r="C13" s="40" t="s">
        <v>298</v>
      </c>
      <c r="D13" s="29"/>
      <c r="E13" s="29"/>
      <c r="F13" s="29"/>
      <c r="G13" s="29"/>
      <c r="H13" s="29"/>
      <c r="I13" s="29">
        <f t="shared" si="0"/>
        <v>0</v>
      </c>
    </row>
    <row r="14" spans="2:9" ht="18" x14ac:dyDescent="0.25">
      <c r="B14" s="40">
        <v>2</v>
      </c>
      <c r="C14" s="40" t="s">
        <v>299</v>
      </c>
      <c r="D14" s="29"/>
      <c r="E14" s="29"/>
      <c r="F14" s="29"/>
      <c r="G14" s="29"/>
      <c r="H14" s="29"/>
      <c r="I14" s="29">
        <f t="shared" si="0"/>
        <v>0</v>
      </c>
    </row>
    <row r="15" spans="2:9" ht="18" x14ac:dyDescent="0.25">
      <c r="B15" s="40">
        <v>184</v>
      </c>
      <c r="C15" s="40" t="s">
        <v>306</v>
      </c>
      <c r="D15" s="29">
        <v>0</v>
      </c>
      <c r="E15" s="29">
        <v>2</v>
      </c>
      <c r="F15" s="29">
        <v>42</v>
      </c>
      <c r="G15" s="29">
        <v>44</v>
      </c>
      <c r="H15" s="29">
        <v>8</v>
      </c>
      <c r="I15" s="29">
        <f t="shared" si="0"/>
        <v>96</v>
      </c>
    </row>
    <row r="16" spans="2:9" ht="18" x14ac:dyDescent="0.25">
      <c r="B16" s="40"/>
      <c r="C16" s="40" t="s">
        <v>296</v>
      </c>
      <c r="D16" s="29"/>
      <c r="E16" s="29"/>
      <c r="F16" s="29"/>
      <c r="G16" s="29"/>
      <c r="H16" s="29"/>
      <c r="I16" s="29">
        <f t="shared" si="0"/>
        <v>0</v>
      </c>
    </row>
    <row r="17" spans="2:9" ht="18" x14ac:dyDescent="0.25">
      <c r="B17" s="40"/>
      <c r="C17" s="40" t="s">
        <v>293</v>
      </c>
      <c r="D17" s="29"/>
      <c r="E17" s="29"/>
      <c r="F17" s="29"/>
      <c r="G17" s="29"/>
      <c r="H17" s="29"/>
      <c r="I17" s="29">
        <f t="shared" si="0"/>
        <v>0</v>
      </c>
    </row>
    <row r="18" spans="2:9" ht="18" x14ac:dyDescent="0.25">
      <c r="B18" s="40">
        <v>86</v>
      </c>
      <c r="C18" s="40" t="s">
        <v>301</v>
      </c>
      <c r="D18" s="29">
        <v>0</v>
      </c>
      <c r="E18" s="29">
        <v>26</v>
      </c>
      <c r="F18" s="29">
        <v>38</v>
      </c>
      <c r="G18" s="29">
        <v>28</v>
      </c>
      <c r="H18" s="29">
        <v>4</v>
      </c>
      <c r="I18" s="29">
        <f t="shared" si="0"/>
        <v>96</v>
      </c>
    </row>
    <row r="19" spans="2:9" ht="18" x14ac:dyDescent="0.25">
      <c r="B19" s="41">
        <v>184</v>
      </c>
      <c r="C19" s="40" t="s">
        <v>305</v>
      </c>
      <c r="D19" s="29"/>
      <c r="E19" s="29"/>
      <c r="F19" s="29"/>
      <c r="G19" s="29"/>
      <c r="H19" s="29"/>
      <c r="I19" s="29">
        <f t="shared" si="0"/>
        <v>0</v>
      </c>
    </row>
    <row r="20" spans="2:9" ht="18" x14ac:dyDescent="0.25">
      <c r="C20" s="41" t="s">
        <v>314</v>
      </c>
      <c r="D20" s="29"/>
      <c r="E20" s="29">
        <v>3</v>
      </c>
      <c r="F20" s="29">
        <v>50</v>
      </c>
      <c r="G20" s="29">
        <v>39</v>
      </c>
      <c r="H20" s="29">
        <v>4</v>
      </c>
      <c r="I20" s="46">
        <f>SUM(D20:H20)</f>
        <v>96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815A-B26F-498F-9C01-CAC48317978A}">
  <dimension ref="A4:G8"/>
  <sheetViews>
    <sheetView zoomScale="130" zoomScaleNormal="130" workbookViewId="0">
      <selection activeCell="E13" sqref="E13"/>
    </sheetView>
  </sheetViews>
  <sheetFormatPr defaultRowHeight="15" x14ac:dyDescent="0.25"/>
  <cols>
    <col min="3" max="3" width="11.5703125" bestFit="1" customWidth="1"/>
    <col min="7" max="7" width="16.7109375" bestFit="1" customWidth="1"/>
  </cols>
  <sheetData>
    <row r="4" spans="1:7" ht="15.75" x14ac:dyDescent="0.25">
      <c r="A4" s="3"/>
      <c r="C4" s="3" t="s">
        <v>344</v>
      </c>
      <c r="D4" s="3"/>
      <c r="E4" s="3"/>
      <c r="F4" s="3"/>
      <c r="G4" s="3"/>
    </row>
    <row r="5" spans="1:7" ht="15.75" x14ac:dyDescent="0.25">
      <c r="A5" s="3"/>
      <c r="B5" s="3"/>
      <c r="C5" s="3"/>
      <c r="D5" s="3"/>
      <c r="E5" s="3"/>
      <c r="F5" s="3"/>
      <c r="G5" s="3"/>
    </row>
    <row r="6" spans="1:7" ht="15.75" x14ac:dyDescent="0.25">
      <c r="A6" s="4" t="s">
        <v>315</v>
      </c>
      <c r="B6" s="4" t="s">
        <v>328</v>
      </c>
      <c r="C6" s="4" t="s">
        <v>345</v>
      </c>
      <c r="D6" s="4" t="s">
        <v>330</v>
      </c>
      <c r="E6" s="4" t="s">
        <v>332</v>
      </c>
      <c r="F6" s="4" t="s">
        <v>337</v>
      </c>
      <c r="G6" s="4" t="s">
        <v>343</v>
      </c>
    </row>
    <row r="7" spans="1:7" ht="15.75" x14ac:dyDescent="0.25">
      <c r="A7" s="4">
        <v>61.82</v>
      </c>
      <c r="B7" s="4">
        <v>64.63</v>
      </c>
      <c r="C7" s="4">
        <v>63.22</v>
      </c>
      <c r="D7" s="4">
        <v>66.400000000000006</v>
      </c>
      <c r="E7" s="4">
        <v>63.7</v>
      </c>
      <c r="F7" s="4">
        <v>56.5</v>
      </c>
      <c r="G7" s="4">
        <v>63.1</v>
      </c>
    </row>
    <row r="8" spans="1:7" ht="15.75" x14ac:dyDescent="0.25">
      <c r="A8" s="4" t="s">
        <v>349</v>
      </c>
      <c r="B8" s="4"/>
      <c r="C8" s="4">
        <v>63.07</v>
      </c>
      <c r="D8" s="4"/>
      <c r="E8" s="4"/>
      <c r="F8" s="4"/>
      <c r="G8" s="4">
        <v>62.6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XII C MARKS</vt:lpstr>
      <vt:lpstr>XII B MARKS</vt:lpstr>
      <vt:lpstr>XII A MARKS</vt:lpstr>
      <vt:lpstr>XII PI</vt:lpstr>
      <vt:lpstr>RESULT ANALYSIS XII</vt:lpstr>
      <vt:lpstr>X MARKS</vt:lpstr>
      <vt:lpstr>X PI</vt:lpstr>
      <vt:lpstr>RESULT ANALYSIS X</vt:lpstr>
      <vt:lpstr>PI ALL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RAMJI YADAV</dc:creator>
  <cp:lastModifiedBy>acer</cp:lastModifiedBy>
  <cp:lastPrinted>2021-07-18T05:10:18Z</cp:lastPrinted>
  <dcterms:created xsi:type="dcterms:W3CDTF">2020-09-26T14:44:40Z</dcterms:created>
  <dcterms:modified xsi:type="dcterms:W3CDTF">2021-08-13T05:20:46Z</dcterms:modified>
</cp:coreProperties>
</file>